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070182\Downloads\"/>
    </mc:Choice>
  </mc:AlternateContent>
  <bookViews>
    <workbookView xWindow="0" yWindow="0" windowWidth="28800" windowHeight="13515" tabRatio="500"/>
  </bookViews>
  <sheets>
    <sheet name="選考表" sheetId="1" r:id="rId1"/>
  </sheets>
  <definedNames>
    <definedName name="_xlnm.Print_Area" localSheetId="0">選考表!$A$1:$JX$83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A1" i="1" l="1"/>
  <c r="HF6" i="1" s="1"/>
  <c r="CE42" i="1"/>
  <c r="GY42" i="1" s="1"/>
  <c r="AY42" i="1"/>
  <c r="EI42" i="1" s="1"/>
  <c r="AZ42" i="1"/>
  <c r="EJ42" i="1" s="1"/>
  <c r="BA42" i="1"/>
  <c r="BB42" i="1"/>
  <c r="EL42" i="1" s="1"/>
  <c r="BC42" i="1"/>
  <c r="EM42" i="1" s="1"/>
  <c r="BD42" i="1"/>
  <c r="EN42" i="1" s="1"/>
  <c r="BE42" i="1"/>
  <c r="EO42" i="1" s="1"/>
  <c r="BF42" i="1"/>
  <c r="EP42" i="1" s="1"/>
  <c r="BG42" i="1"/>
  <c r="BH42" i="1"/>
  <c r="ER42" i="1" s="1"/>
  <c r="BI42" i="1"/>
  <c r="BJ42" i="1"/>
  <c r="ET42" i="1" s="1"/>
  <c r="BK42" i="1"/>
  <c r="EU42" i="1" s="1"/>
  <c r="BL42" i="1"/>
  <c r="EV42" i="1" s="1"/>
  <c r="BM42" i="1"/>
  <c r="EW42" i="1" s="1"/>
  <c r="BN42" i="1"/>
  <c r="EX42" i="1" s="1"/>
  <c r="BO42" i="1"/>
  <c r="EY42" i="1" s="1"/>
  <c r="BP42" i="1"/>
  <c r="EZ42" i="1" s="1"/>
  <c r="BQ42" i="1"/>
  <c r="FA42" i="1" s="1"/>
  <c r="BR42" i="1"/>
  <c r="FB42" i="1" s="1"/>
  <c r="BS42" i="1"/>
  <c r="FC42" i="1" s="1"/>
  <c r="BT42" i="1"/>
  <c r="FD42" i="1" s="1"/>
  <c r="BU42" i="1"/>
  <c r="FE42" i="1" s="1"/>
  <c r="BV42" i="1"/>
  <c r="FF42" i="1" s="1"/>
  <c r="BW42" i="1"/>
  <c r="FG42" i="1" s="1"/>
  <c r="BX42" i="1"/>
  <c r="FH42" i="1" s="1"/>
  <c r="BY42" i="1"/>
  <c r="FI42" i="1" s="1"/>
  <c r="BZ42" i="1"/>
  <c r="FJ42" i="1" s="1"/>
  <c r="CA42" i="1"/>
  <c r="GU42" i="1" s="1"/>
  <c r="CB42" i="1"/>
  <c r="GV42" i="1" s="1"/>
  <c r="CC42" i="1"/>
  <c r="GW42" i="1" s="1"/>
  <c r="CD42" i="1"/>
  <c r="GX42" i="1" s="1"/>
  <c r="CF42" i="1"/>
  <c r="GZ42" i="1" s="1"/>
  <c r="CG42" i="1"/>
  <c r="HA42" i="1" s="1"/>
  <c r="CH42" i="1"/>
  <c r="HB42" i="1" s="1"/>
  <c r="EK42" i="1"/>
  <c r="EQ42" i="1"/>
  <c r="ES42" i="1"/>
  <c r="CF35" i="1"/>
  <c r="GZ35" i="1" s="1"/>
  <c r="CG35" i="1"/>
  <c r="HA35" i="1" s="1"/>
  <c r="AY35" i="1"/>
  <c r="EI35" i="1" s="1"/>
  <c r="AZ35" i="1"/>
  <c r="BA35" i="1"/>
  <c r="EK35" i="1" s="1"/>
  <c r="BB35" i="1"/>
  <c r="EL35" i="1" s="1"/>
  <c r="BC35" i="1"/>
  <c r="EM35" i="1" s="1"/>
  <c r="BD35" i="1"/>
  <c r="EN35" i="1" s="1"/>
  <c r="BE35" i="1"/>
  <c r="EO35" i="1" s="1"/>
  <c r="BF35" i="1"/>
  <c r="EP35" i="1" s="1"/>
  <c r="BG35" i="1"/>
  <c r="EQ35" i="1" s="1"/>
  <c r="BH35" i="1"/>
  <c r="BI35" i="1"/>
  <c r="ES35" i="1" s="1"/>
  <c r="BJ35" i="1"/>
  <c r="ET35" i="1" s="1"/>
  <c r="BK35" i="1"/>
  <c r="EU35" i="1" s="1"/>
  <c r="BL35" i="1"/>
  <c r="BM35" i="1"/>
  <c r="BN35" i="1"/>
  <c r="BO35" i="1"/>
  <c r="EY35" i="1" s="1"/>
  <c r="BP35" i="1"/>
  <c r="EZ35" i="1" s="1"/>
  <c r="BQ35" i="1"/>
  <c r="FA35" i="1" s="1"/>
  <c r="BR35" i="1"/>
  <c r="FB35" i="1" s="1"/>
  <c r="BS35" i="1"/>
  <c r="FC35" i="1" s="1"/>
  <c r="BT35" i="1"/>
  <c r="FD35" i="1" s="1"/>
  <c r="BU35" i="1"/>
  <c r="FE35" i="1" s="1"/>
  <c r="BV35" i="1"/>
  <c r="FF35" i="1" s="1"/>
  <c r="BW35" i="1"/>
  <c r="FG35" i="1" s="1"/>
  <c r="BX35" i="1"/>
  <c r="BY35" i="1"/>
  <c r="BZ35" i="1"/>
  <c r="FJ35" i="1" s="1"/>
  <c r="CA35" i="1"/>
  <c r="GU35" i="1" s="1"/>
  <c r="CB35" i="1"/>
  <c r="GV35" i="1" s="1"/>
  <c r="CC35" i="1"/>
  <c r="GW35" i="1" s="1"/>
  <c r="CD35" i="1"/>
  <c r="GX35" i="1" s="1"/>
  <c r="CE35" i="1"/>
  <c r="GY35" i="1" s="1"/>
  <c r="CH35" i="1"/>
  <c r="HB35" i="1" s="1"/>
  <c r="EJ35" i="1"/>
  <c r="ER35" i="1"/>
  <c r="EV35" i="1"/>
  <c r="EW35" i="1"/>
  <c r="EX35" i="1"/>
  <c r="FH35" i="1"/>
  <c r="FI35" i="1"/>
  <c r="CF40" i="1"/>
  <c r="GZ40" i="1" s="1"/>
  <c r="CG40" i="1"/>
  <c r="HA40" i="1" s="1"/>
  <c r="BW40" i="1"/>
  <c r="FG40" i="1" s="1"/>
  <c r="AY40" i="1"/>
  <c r="EI40" i="1" s="1"/>
  <c r="AZ40" i="1"/>
  <c r="EJ40" i="1" s="1"/>
  <c r="BA40" i="1"/>
  <c r="EK40" i="1" s="1"/>
  <c r="BB40" i="1"/>
  <c r="EL40" i="1" s="1"/>
  <c r="BC40" i="1"/>
  <c r="EM40" i="1" s="1"/>
  <c r="BD40" i="1"/>
  <c r="EN40" i="1" s="1"/>
  <c r="BE40" i="1"/>
  <c r="EO40" i="1" s="1"/>
  <c r="BF40" i="1"/>
  <c r="EP40" i="1" s="1"/>
  <c r="BG40" i="1"/>
  <c r="EQ40" i="1" s="1"/>
  <c r="BH40" i="1"/>
  <c r="ER40" i="1" s="1"/>
  <c r="BI40" i="1"/>
  <c r="ES40" i="1" s="1"/>
  <c r="BJ40" i="1"/>
  <c r="ET40" i="1" s="1"/>
  <c r="BK40" i="1"/>
  <c r="BL40" i="1"/>
  <c r="EV40" i="1" s="1"/>
  <c r="BM40" i="1"/>
  <c r="EW40" i="1" s="1"/>
  <c r="BN40" i="1"/>
  <c r="EX40" i="1" s="1"/>
  <c r="BO40" i="1"/>
  <c r="BP40" i="1"/>
  <c r="EZ40" i="1" s="1"/>
  <c r="BQ40" i="1"/>
  <c r="FA40" i="1" s="1"/>
  <c r="BR40" i="1"/>
  <c r="FB40" i="1" s="1"/>
  <c r="BS40" i="1"/>
  <c r="FC40" i="1" s="1"/>
  <c r="BT40" i="1"/>
  <c r="FD40" i="1" s="1"/>
  <c r="BU40" i="1"/>
  <c r="FE40" i="1" s="1"/>
  <c r="BV40" i="1"/>
  <c r="FF40" i="1" s="1"/>
  <c r="BX40" i="1"/>
  <c r="FH40" i="1" s="1"/>
  <c r="BY40" i="1"/>
  <c r="FI40" i="1" s="1"/>
  <c r="BZ40" i="1"/>
  <c r="FJ40" i="1" s="1"/>
  <c r="CA40" i="1"/>
  <c r="CB40" i="1"/>
  <c r="GV40" i="1" s="1"/>
  <c r="CC40" i="1"/>
  <c r="GW40" i="1" s="1"/>
  <c r="CD40" i="1"/>
  <c r="GX40" i="1" s="1"/>
  <c r="CE40" i="1"/>
  <c r="GY40" i="1" s="1"/>
  <c r="CH40" i="1"/>
  <c r="HB40" i="1" s="1"/>
  <c r="EU40" i="1"/>
  <c r="BW27" i="1"/>
  <c r="FG27" i="1" s="1"/>
  <c r="AY27" i="1"/>
  <c r="EI27" i="1" s="1"/>
  <c r="AZ27" i="1"/>
  <c r="EJ27" i="1" s="1"/>
  <c r="BA27" i="1"/>
  <c r="EK27" i="1" s="1"/>
  <c r="BB27" i="1"/>
  <c r="EL27" i="1" s="1"/>
  <c r="BC27" i="1"/>
  <c r="EM27" i="1" s="1"/>
  <c r="BD27" i="1"/>
  <c r="EN27" i="1" s="1"/>
  <c r="BE27" i="1"/>
  <c r="EO27" i="1" s="1"/>
  <c r="BF27" i="1"/>
  <c r="EP27" i="1" s="1"/>
  <c r="BG27" i="1"/>
  <c r="EQ27" i="1" s="1"/>
  <c r="BH27" i="1"/>
  <c r="ER27" i="1" s="1"/>
  <c r="BI27" i="1"/>
  <c r="ES27" i="1" s="1"/>
  <c r="BJ27" i="1"/>
  <c r="ET27" i="1" s="1"/>
  <c r="BK27" i="1"/>
  <c r="EU27" i="1" s="1"/>
  <c r="BL27" i="1"/>
  <c r="EV27" i="1" s="1"/>
  <c r="BM27" i="1"/>
  <c r="EW27" i="1" s="1"/>
  <c r="BN27" i="1"/>
  <c r="BO27" i="1"/>
  <c r="EY27" i="1" s="1"/>
  <c r="BP27" i="1"/>
  <c r="EZ27" i="1" s="1"/>
  <c r="BQ27" i="1"/>
  <c r="FA27" i="1" s="1"/>
  <c r="BR27" i="1"/>
  <c r="FB27" i="1" s="1"/>
  <c r="BS27" i="1"/>
  <c r="FC27" i="1" s="1"/>
  <c r="BT27" i="1"/>
  <c r="FD27" i="1" s="1"/>
  <c r="BU27" i="1"/>
  <c r="FE27" i="1" s="1"/>
  <c r="BV27" i="1"/>
  <c r="FF27" i="1" s="1"/>
  <c r="BX27" i="1"/>
  <c r="FH27" i="1" s="1"/>
  <c r="BY27" i="1"/>
  <c r="FI27" i="1" s="1"/>
  <c r="BZ27" i="1"/>
  <c r="FJ27" i="1" s="1"/>
  <c r="CA27" i="1"/>
  <c r="GU27" i="1" s="1"/>
  <c r="CB27" i="1"/>
  <c r="GV27" i="1" s="1"/>
  <c r="CC27" i="1"/>
  <c r="GW27" i="1" s="1"/>
  <c r="CD27" i="1"/>
  <c r="GX27" i="1" s="1"/>
  <c r="CE27" i="1"/>
  <c r="GY27" i="1" s="1"/>
  <c r="CF27" i="1"/>
  <c r="GZ27" i="1" s="1"/>
  <c r="CG27" i="1"/>
  <c r="HA27" i="1" s="1"/>
  <c r="CH27" i="1"/>
  <c r="HB27" i="1" s="1"/>
  <c r="EX27" i="1"/>
  <c r="BW46" i="1"/>
  <c r="AY46" i="1"/>
  <c r="AZ46" i="1"/>
  <c r="BA46" i="1"/>
  <c r="BB46" i="1"/>
  <c r="BC46" i="1"/>
  <c r="EM46" i="1" s="1"/>
  <c r="BD46" i="1"/>
  <c r="BE46" i="1"/>
  <c r="BF46" i="1"/>
  <c r="EP46" i="1" s="1"/>
  <c r="BG46" i="1"/>
  <c r="EQ46" i="1" s="1"/>
  <c r="BH46" i="1"/>
  <c r="ER46" i="1" s="1"/>
  <c r="BI46" i="1"/>
  <c r="ES46" i="1" s="1"/>
  <c r="BJ46" i="1"/>
  <c r="BK46" i="1"/>
  <c r="BL46" i="1"/>
  <c r="BM46" i="1"/>
  <c r="BN46" i="1"/>
  <c r="BO46" i="1"/>
  <c r="EY46" i="1" s="1"/>
  <c r="BP46" i="1"/>
  <c r="EZ46" i="1" s="1"/>
  <c r="BQ46" i="1"/>
  <c r="FA46" i="1" s="1"/>
  <c r="BR46" i="1"/>
  <c r="BS46" i="1"/>
  <c r="BT46" i="1"/>
  <c r="BU46" i="1"/>
  <c r="BV46" i="1"/>
  <c r="FF46" i="1" s="1"/>
  <c r="BX46" i="1"/>
  <c r="FH46" i="1" s="1"/>
  <c r="BY46" i="1"/>
  <c r="BZ46" i="1"/>
  <c r="FJ46" i="1" s="1"/>
  <c r="CA46" i="1"/>
  <c r="CB46" i="1"/>
  <c r="GV46" i="1" s="1"/>
  <c r="CC46" i="1"/>
  <c r="GW46" i="1" s="1"/>
  <c r="CD46" i="1"/>
  <c r="GX46" i="1" s="1"/>
  <c r="CE46" i="1"/>
  <c r="GY46" i="1" s="1"/>
  <c r="CF46" i="1"/>
  <c r="CG46" i="1"/>
  <c r="HA46" i="1" s="1"/>
  <c r="CH46" i="1"/>
  <c r="HB46" i="1" s="1"/>
  <c r="FG46" i="1"/>
  <c r="EI46" i="1"/>
  <c r="EJ46" i="1"/>
  <c r="EK46" i="1"/>
  <c r="EL46" i="1"/>
  <c r="EN46" i="1"/>
  <c r="EO46" i="1"/>
  <c r="ET46" i="1"/>
  <c r="EU46" i="1"/>
  <c r="EV46" i="1"/>
  <c r="EW46" i="1"/>
  <c r="EX46" i="1"/>
  <c r="FB46" i="1"/>
  <c r="FC46" i="1"/>
  <c r="FD46" i="1"/>
  <c r="FE46" i="1"/>
  <c r="FI46" i="1"/>
  <c r="GU46" i="1"/>
  <c r="BW44" i="1"/>
  <c r="FG44" i="1" s="1"/>
  <c r="AY44" i="1"/>
  <c r="EI44" i="1" s="1"/>
  <c r="AZ44" i="1"/>
  <c r="EJ44" i="1" s="1"/>
  <c r="BA44" i="1"/>
  <c r="EK44" i="1" s="1"/>
  <c r="BB44" i="1"/>
  <c r="EL44" i="1" s="1"/>
  <c r="BC44" i="1"/>
  <c r="EM44" i="1" s="1"/>
  <c r="BD44" i="1"/>
  <c r="EN44" i="1" s="1"/>
  <c r="BE44" i="1"/>
  <c r="BF44" i="1"/>
  <c r="EP44" i="1" s="1"/>
  <c r="BG44" i="1"/>
  <c r="EQ44" i="1" s="1"/>
  <c r="BH44" i="1"/>
  <c r="ER44" i="1" s="1"/>
  <c r="BI44" i="1"/>
  <c r="BJ44" i="1"/>
  <c r="ET44" i="1" s="1"/>
  <c r="BK44" i="1"/>
  <c r="BL44" i="1"/>
  <c r="EV44" i="1" s="1"/>
  <c r="BM44" i="1"/>
  <c r="EW44" i="1" s="1"/>
  <c r="BN44" i="1"/>
  <c r="EX44" i="1" s="1"/>
  <c r="BO44" i="1"/>
  <c r="EY44" i="1" s="1"/>
  <c r="BP44" i="1"/>
  <c r="EZ44" i="1" s="1"/>
  <c r="BQ44" i="1"/>
  <c r="FA44" i="1" s="1"/>
  <c r="BR44" i="1"/>
  <c r="FB44" i="1" s="1"/>
  <c r="BS44" i="1"/>
  <c r="FC44" i="1" s="1"/>
  <c r="BT44" i="1"/>
  <c r="FD44" i="1" s="1"/>
  <c r="BU44" i="1"/>
  <c r="FE44" i="1" s="1"/>
  <c r="BV44" i="1"/>
  <c r="FF44" i="1" s="1"/>
  <c r="BX44" i="1"/>
  <c r="FH44" i="1" s="1"/>
  <c r="BY44" i="1"/>
  <c r="FI44" i="1" s="1"/>
  <c r="BZ44" i="1"/>
  <c r="FJ44" i="1" s="1"/>
  <c r="CA44" i="1"/>
  <c r="GU44" i="1" s="1"/>
  <c r="CB44" i="1"/>
  <c r="GV44" i="1" s="1"/>
  <c r="CC44" i="1"/>
  <c r="GW44" i="1" s="1"/>
  <c r="CD44" i="1"/>
  <c r="GX44" i="1" s="1"/>
  <c r="CE44" i="1"/>
  <c r="GY44" i="1" s="1"/>
  <c r="CF44" i="1"/>
  <c r="GZ44" i="1" s="1"/>
  <c r="CG44" i="1"/>
  <c r="HA44" i="1" s="1"/>
  <c r="CH44" i="1"/>
  <c r="HB44" i="1" s="1"/>
  <c r="EO44" i="1"/>
  <c r="EU44" i="1"/>
  <c r="BW17" i="1"/>
  <c r="AY17" i="1"/>
  <c r="AZ17" i="1"/>
  <c r="BA17" i="1"/>
  <c r="BB17" i="1"/>
  <c r="BC17" i="1"/>
  <c r="BD17" i="1"/>
  <c r="BE17" i="1"/>
  <c r="EO17" i="1" s="1"/>
  <c r="BF17" i="1"/>
  <c r="EP17" i="1" s="1"/>
  <c r="BG17" i="1"/>
  <c r="BH17" i="1"/>
  <c r="BI17" i="1"/>
  <c r="BJ17" i="1"/>
  <c r="ET17" i="1" s="1"/>
  <c r="BK17" i="1"/>
  <c r="EU17" i="1" s="1"/>
  <c r="BL17" i="1"/>
  <c r="BM17" i="1"/>
  <c r="BN17" i="1"/>
  <c r="BO17" i="1"/>
  <c r="BP17" i="1"/>
  <c r="BQ17" i="1"/>
  <c r="BR17" i="1"/>
  <c r="BS17" i="1"/>
  <c r="BT17" i="1"/>
  <c r="BU17" i="1"/>
  <c r="BV17" i="1"/>
  <c r="BX17" i="1"/>
  <c r="BY17" i="1"/>
  <c r="BZ17" i="1"/>
  <c r="FJ17" i="1" s="1"/>
  <c r="CA17" i="1"/>
  <c r="GU17" i="1" s="1"/>
  <c r="CB17" i="1"/>
  <c r="GV17" i="1" s="1"/>
  <c r="CC17" i="1"/>
  <c r="GW17" i="1" s="1"/>
  <c r="CD17" i="1"/>
  <c r="GX17" i="1" s="1"/>
  <c r="CE17" i="1"/>
  <c r="GY17" i="1" s="1"/>
  <c r="CF17" i="1"/>
  <c r="CG17" i="1"/>
  <c r="HA17" i="1" s="1"/>
  <c r="CH17" i="1"/>
  <c r="HB17" i="1" s="1"/>
  <c r="FG17" i="1"/>
  <c r="EI17" i="1"/>
  <c r="EJ17" i="1"/>
  <c r="EK17" i="1"/>
  <c r="EL17" i="1"/>
  <c r="EM17" i="1"/>
  <c r="EN17" i="1"/>
  <c r="EQ17" i="1"/>
  <c r="ER17" i="1"/>
  <c r="ES17" i="1"/>
  <c r="EV17" i="1"/>
  <c r="EW17" i="1"/>
  <c r="EX17" i="1"/>
  <c r="EY17" i="1"/>
  <c r="EZ17" i="1"/>
  <c r="FA17" i="1"/>
  <c r="FB17" i="1"/>
  <c r="FC17" i="1"/>
  <c r="FD17" i="1"/>
  <c r="FE17" i="1"/>
  <c r="FF17" i="1"/>
  <c r="FH17" i="1"/>
  <c r="FI17" i="1"/>
  <c r="BW8" i="1"/>
  <c r="FG8" i="1" s="1"/>
  <c r="AY8" i="1"/>
  <c r="EI8" i="1" s="1"/>
  <c r="AZ8" i="1"/>
  <c r="EJ8" i="1" s="1"/>
  <c r="BA8" i="1"/>
  <c r="EK8" i="1" s="1"/>
  <c r="BB8" i="1"/>
  <c r="EL8" i="1" s="1"/>
  <c r="BC8" i="1"/>
  <c r="EM8" i="1" s="1"/>
  <c r="BD8" i="1"/>
  <c r="EN8" i="1" s="1"/>
  <c r="BE8" i="1"/>
  <c r="EO8" i="1" s="1"/>
  <c r="BF8" i="1"/>
  <c r="EP8" i="1" s="1"/>
  <c r="BG8" i="1"/>
  <c r="EQ8" i="1" s="1"/>
  <c r="BH8" i="1"/>
  <c r="ER8" i="1" s="1"/>
  <c r="BI8" i="1"/>
  <c r="ES8" i="1" s="1"/>
  <c r="BJ8" i="1"/>
  <c r="ET8" i="1" s="1"/>
  <c r="BK8" i="1"/>
  <c r="BL8" i="1"/>
  <c r="EV8" i="1" s="1"/>
  <c r="BM8" i="1"/>
  <c r="BN8" i="1"/>
  <c r="EX8" i="1" s="1"/>
  <c r="BO8" i="1"/>
  <c r="EY8" i="1" s="1"/>
  <c r="BP8" i="1"/>
  <c r="EZ8" i="1" s="1"/>
  <c r="BQ8" i="1"/>
  <c r="FA8" i="1" s="1"/>
  <c r="BR8" i="1"/>
  <c r="FB8" i="1" s="1"/>
  <c r="BS8" i="1"/>
  <c r="FC8" i="1" s="1"/>
  <c r="BT8" i="1"/>
  <c r="FD8" i="1" s="1"/>
  <c r="BU8" i="1"/>
  <c r="FE8" i="1" s="1"/>
  <c r="BV8" i="1"/>
  <c r="FF8" i="1" s="1"/>
  <c r="BX8" i="1"/>
  <c r="FH8" i="1" s="1"/>
  <c r="BY8" i="1"/>
  <c r="FI8" i="1" s="1"/>
  <c r="BZ8" i="1"/>
  <c r="FJ8" i="1" s="1"/>
  <c r="CA8" i="1"/>
  <c r="GU8" i="1" s="1"/>
  <c r="CB8" i="1"/>
  <c r="GV8" i="1" s="1"/>
  <c r="CC8" i="1"/>
  <c r="GW8" i="1" s="1"/>
  <c r="CD8" i="1"/>
  <c r="GX8" i="1" s="1"/>
  <c r="CE8" i="1"/>
  <c r="GY8" i="1" s="1"/>
  <c r="CF8" i="1"/>
  <c r="CG8" i="1"/>
  <c r="HA8" i="1" s="1"/>
  <c r="CH8" i="1"/>
  <c r="HB8" i="1" s="1"/>
  <c r="EU8" i="1"/>
  <c r="GZ8" i="1"/>
  <c r="BW11" i="1"/>
  <c r="AY11" i="1"/>
  <c r="AZ11" i="1"/>
  <c r="EJ11" i="1" s="1"/>
  <c r="BA11" i="1"/>
  <c r="BB11" i="1"/>
  <c r="EL11" i="1" s="1"/>
  <c r="BC11" i="1"/>
  <c r="EM11" i="1" s="1"/>
  <c r="BD11" i="1"/>
  <c r="BE11" i="1"/>
  <c r="EO11" i="1" s="1"/>
  <c r="BF11" i="1"/>
  <c r="EP11" i="1" s="1"/>
  <c r="BG11" i="1"/>
  <c r="EQ11" i="1" s="1"/>
  <c r="BH11" i="1"/>
  <c r="BI11" i="1"/>
  <c r="BJ11" i="1"/>
  <c r="ET11" i="1" s="1"/>
  <c r="BK11" i="1"/>
  <c r="EU11" i="1" s="1"/>
  <c r="BL11" i="1"/>
  <c r="BM11" i="1"/>
  <c r="BN11" i="1"/>
  <c r="BO11" i="1"/>
  <c r="BP11" i="1"/>
  <c r="BQ11" i="1"/>
  <c r="BR11" i="1"/>
  <c r="FB11" i="1" s="1"/>
  <c r="BS11" i="1"/>
  <c r="FC11" i="1" s="1"/>
  <c r="BT11" i="1"/>
  <c r="BU11" i="1"/>
  <c r="BV11" i="1"/>
  <c r="BX11" i="1"/>
  <c r="BY11" i="1"/>
  <c r="BZ11" i="1"/>
  <c r="CA11" i="1"/>
  <c r="GU11" i="1" s="1"/>
  <c r="CB11" i="1"/>
  <c r="GV11" i="1" s="1"/>
  <c r="CC11" i="1"/>
  <c r="GW11" i="1" s="1"/>
  <c r="CD11" i="1"/>
  <c r="GX11" i="1" s="1"/>
  <c r="CE11" i="1"/>
  <c r="GY11" i="1" s="1"/>
  <c r="CF11" i="1"/>
  <c r="CG11" i="1"/>
  <c r="HA11" i="1" s="1"/>
  <c r="CH11" i="1"/>
  <c r="HB11" i="1" s="1"/>
  <c r="FG11" i="1"/>
  <c r="EK11" i="1"/>
  <c r="EN11" i="1"/>
  <c r="ER11" i="1"/>
  <c r="ES11" i="1"/>
  <c r="EV11" i="1"/>
  <c r="EW11" i="1"/>
  <c r="EX11" i="1"/>
  <c r="EY11" i="1"/>
  <c r="EZ11" i="1"/>
  <c r="FA11" i="1"/>
  <c r="FD11" i="1"/>
  <c r="FE11" i="1"/>
  <c r="FF11" i="1"/>
  <c r="FH11" i="1"/>
  <c r="FI11" i="1"/>
  <c r="FJ11" i="1"/>
  <c r="BW16" i="1"/>
  <c r="AY16" i="1"/>
  <c r="EI16" i="1" s="1"/>
  <c r="AZ16" i="1"/>
  <c r="EJ16" i="1" s="1"/>
  <c r="BA16" i="1"/>
  <c r="EK16" i="1" s="1"/>
  <c r="BB16" i="1"/>
  <c r="EL16" i="1" s="1"/>
  <c r="BC16" i="1"/>
  <c r="EM16" i="1" s="1"/>
  <c r="BD16" i="1"/>
  <c r="EN16" i="1" s="1"/>
  <c r="BE16" i="1"/>
  <c r="EO16" i="1" s="1"/>
  <c r="BF16" i="1"/>
  <c r="EP16" i="1" s="1"/>
  <c r="BG16" i="1"/>
  <c r="EQ16" i="1" s="1"/>
  <c r="BH16" i="1"/>
  <c r="ER16" i="1" s="1"/>
  <c r="BI16" i="1"/>
  <c r="ES16" i="1" s="1"/>
  <c r="BJ16" i="1"/>
  <c r="ET16" i="1" s="1"/>
  <c r="BK16" i="1"/>
  <c r="EU16" i="1" s="1"/>
  <c r="BL16" i="1"/>
  <c r="EV16" i="1" s="1"/>
  <c r="BM16" i="1"/>
  <c r="EW16" i="1" s="1"/>
  <c r="BN16" i="1"/>
  <c r="BO16" i="1"/>
  <c r="EY16" i="1" s="1"/>
  <c r="BP16" i="1"/>
  <c r="EZ16" i="1" s="1"/>
  <c r="BQ16" i="1"/>
  <c r="FA16" i="1" s="1"/>
  <c r="BR16" i="1"/>
  <c r="FB16" i="1" s="1"/>
  <c r="BS16" i="1"/>
  <c r="FC16" i="1" s="1"/>
  <c r="BT16" i="1"/>
  <c r="FD16" i="1" s="1"/>
  <c r="BU16" i="1"/>
  <c r="FE16" i="1" s="1"/>
  <c r="BV16" i="1"/>
  <c r="FF16" i="1" s="1"/>
  <c r="BX16" i="1"/>
  <c r="BY16" i="1"/>
  <c r="BZ16" i="1"/>
  <c r="FJ16" i="1" s="1"/>
  <c r="CA16" i="1"/>
  <c r="GU16" i="1" s="1"/>
  <c r="CB16" i="1"/>
  <c r="GV16" i="1" s="1"/>
  <c r="CC16" i="1"/>
  <c r="GW16" i="1" s="1"/>
  <c r="CD16" i="1"/>
  <c r="GX16" i="1" s="1"/>
  <c r="CE16" i="1"/>
  <c r="GY16" i="1" s="1"/>
  <c r="CF16" i="1"/>
  <c r="GZ16" i="1" s="1"/>
  <c r="CG16" i="1"/>
  <c r="HA16" i="1" s="1"/>
  <c r="CH16" i="1"/>
  <c r="HB16" i="1" s="1"/>
  <c r="FG16" i="1"/>
  <c r="EX16" i="1"/>
  <c r="FH16" i="1"/>
  <c r="FI16" i="1"/>
  <c r="AY5" i="1"/>
  <c r="AZ5" i="1"/>
  <c r="EJ5" i="1" s="1"/>
  <c r="BA5" i="1"/>
  <c r="EK5" i="1" s="1"/>
  <c r="BB5" i="1"/>
  <c r="EL5" i="1" s="1"/>
  <c r="BC5" i="1"/>
  <c r="EM5" i="1" s="1"/>
  <c r="BD5" i="1"/>
  <c r="EN5" i="1" s="1"/>
  <c r="BE5" i="1"/>
  <c r="EO5" i="1" s="1"/>
  <c r="BF5" i="1"/>
  <c r="EP5" i="1" s="1"/>
  <c r="BG5" i="1"/>
  <c r="BH5" i="1"/>
  <c r="ER5" i="1" s="1"/>
  <c r="BI5" i="1"/>
  <c r="ES5" i="1" s="1"/>
  <c r="BJ5" i="1"/>
  <c r="ET5" i="1" s="1"/>
  <c r="BK5" i="1"/>
  <c r="EU5" i="1" s="1"/>
  <c r="BL5" i="1"/>
  <c r="EV5" i="1" s="1"/>
  <c r="BM5" i="1"/>
  <c r="EW5" i="1" s="1"/>
  <c r="BN5" i="1"/>
  <c r="EX5" i="1" s="1"/>
  <c r="BO5" i="1"/>
  <c r="EY5" i="1" s="1"/>
  <c r="BP5" i="1"/>
  <c r="EZ5" i="1" s="1"/>
  <c r="BQ5" i="1"/>
  <c r="FA5" i="1" s="1"/>
  <c r="BR5" i="1"/>
  <c r="FB5" i="1" s="1"/>
  <c r="BS5" i="1"/>
  <c r="FC5" i="1" s="1"/>
  <c r="BT5" i="1"/>
  <c r="FD5" i="1" s="1"/>
  <c r="BU5" i="1"/>
  <c r="FE5" i="1" s="1"/>
  <c r="BV5" i="1"/>
  <c r="FF5" i="1" s="1"/>
  <c r="BW5" i="1"/>
  <c r="FG5" i="1" s="1"/>
  <c r="BX5" i="1"/>
  <c r="FH5" i="1" s="1"/>
  <c r="BY5" i="1"/>
  <c r="FI5" i="1" s="1"/>
  <c r="BZ5" i="1"/>
  <c r="FJ5" i="1" s="1"/>
  <c r="CA5" i="1"/>
  <c r="GU5" i="1" s="1"/>
  <c r="CB5" i="1"/>
  <c r="GV5" i="1" s="1"/>
  <c r="CC5" i="1"/>
  <c r="GW5" i="1" s="1"/>
  <c r="CD5" i="1"/>
  <c r="GX5" i="1" s="1"/>
  <c r="CE5" i="1"/>
  <c r="GY5" i="1" s="1"/>
  <c r="CF5" i="1"/>
  <c r="GZ5" i="1" s="1"/>
  <c r="CG5" i="1"/>
  <c r="HA5" i="1" s="1"/>
  <c r="CH5" i="1"/>
  <c r="HB5" i="1" s="1"/>
  <c r="EI5" i="1"/>
  <c r="EQ5" i="1"/>
  <c r="AY6" i="1"/>
  <c r="AZ6" i="1"/>
  <c r="BA6" i="1"/>
  <c r="BB6" i="1"/>
  <c r="EL6" i="1" s="1"/>
  <c r="BC6" i="1"/>
  <c r="EM6" i="1" s="1"/>
  <c r="BD6" i="1"/>
  <c r="BE6" i="1"/>
  <c r="EO6" i="1" s="1"/>
  <c r="BF6" i="1"/>
  <c r="BG6" i="1"/>
  <c r="BH6" i="1"/>
  <c r="ER6" i="1" s="1"/>
  <c r="BI6" i="1"/>
  <c r="ES6" i="1" s="1"/>
  <c r="BJ6" i="1"/>
  <c r="BK6" i="1"/>
  <c r="EU6" i="1" s="1"/>
  <c r="BL6" i="1"/>
  <c r="EV6" i="1" s="1"/>
  <c r="BM6" i="1"/>
  <c r="EW6" i="1" s="1"/>
  <c r="BN6" i="1"/>
  <c r="BO6" i="1"/>
  <c r="EY6" i="1" s="1"/>
  <c r="BP6" i="1"/>
  <c r="BQ6" i="1"/>
  <c r="BR6" i="1"/>
  <c r="BS6" i="1"/>
  <c r="BT6" i="1"/>
  <c r="BU6" i="1"/>
  <c r="BV6" i="1"/>
  <c r="BW6" i="1"/>
  <c r="BX6" i="1"/>
  <c r="BY6" i="1"/>
  <c r="BZ6" i="1"/>
  <c r="CA6" i="1"/>
  <c r="GU6" i="1" s="1"/>
  <c r="CB6" i="1"/>
  <c r="GV6" i="1" s="1"/>
  <c r="CC6" i="1"/>
  <c r="GW6" i="1" s="1"/>
  <c r="CD6" i="1"/>
  <c r="GX6" i="1" s="1"/>
  <c r="CE6" i="1"/>
  <c r="GY6" i="1" s="1"/>
  <c r="CF6" i="1"/>
  <c r="CG6" i="1"/>
  <c r="HA6" i="1" s="1"/>
  <c r="CH6" i="1"/>
  <c r="HB6" i="1" s="1"/>
  <c r="EI6" i="1"/>
  <c r="EJ6" i="1"/>
  <c r="EK6" i="1"/>
  <c r="EN6" i="1"/>
  <c r="EP6" i="1"/>
  <c r="EQ6" i="1"/>
  <c r="ET6" i="1"/>
  <c r="EX6" i="1"/>
  <c r="EZ6" i="1"/>
  <c r="FA6" i="1"/>
  <c r="FB6" i="1"/>
  <c r="FC6" i="1"/>
  <c r="FD6" i="1"/>
  <c r="FE6" i="1"/>
  <c r="FF6" i="1"/>
  <c r="FG6" i="1"/>
  <c r="FH6" i="1"/>
  <c r="FI6" i="1"/>
  <c r="FJ6" i="1"/>
  <c r="AY7" i="1"/>
  <c r="AZ7" i="1"/>
  <c r="BA7" i="1"/>
  <c r="EK7" i="1" s="1"/>
  <c r="BB7" i="1"/>
  <c r="EL7" i="1" s="1"/>
  <c r="BC7" i="1"/>
  <c r="EM7" i="1" s="1"/>
  <c r="BD7" i="1"/>
  <c r="EN7" i="1" s="1"/>
  <c r="BE7" i="1"/>
  <c r="EO7" i="1" s="1"/>
  <c r="BF7" i="1"/>
  <c r="EP7" i="1" s="1"/>
  <c r="BG7" i="1"/>
  <c r="EQ7" i="1" s="1"/>
  <c r="BH7" i="1"/>
  <c r="ER7" i="1" s="1"/>
  <c r="BI7" i="1"/>
  <c r="ES7" i="1" s="1"/>
  <c r="BJ7" i="1"/>
  <c r="ET7" i="1" s="1"/>
  <c r="BK7" i="1"/>
  <c r="EU7" i="1" s="1"/>
  <c r="BL7" i="1"/>
  <c r="EV7" i="1" s="1"/>
  <c r="BM7" i="1"/>
  <c r="EW7" i="1" s="1"/>
  <c r="BN7" i="1"/>
  <c r="EX7" i="1" s="1"/>
  <c r="BO7" i="1"/>
  <c r="EY7" i="1" s="1"/>
  <c r="BP7" i="1"/>
  <c r="EZ7" i="1" s="1"/>
  <c r="BQ7" i="1"/>
  <c r="FA7" i="1" s="1"/>
  <c r="BR7" i="1"/>
  <c r="FB7" i="1" s="1"/>
  <c r="BS7" i="1"/>
  <c r="FC7" i="1" s="1"/>
  <c r="BT7" i="1"/>
  <c r="FD7" i="1" s="1"/>
  <c r="BU7" i="1"/>
  <c r="FE7" i="1" s="1"/>
  <c r="BV7" i="1"/>
  <c r="FF7" i="1" s="1"/>
  <c r="BW7" i="1"/>
  <c r="FG7" i="1" s="1"/>
  <c r="BX7" i="1"/>
  <c r="FH7" i="1" s="1"/>
  <c r="BY7" i="1"/>
  <c r="FI7" i="1" s="1"/>
  <c r="BZ7" i="1"/>
  <c r="FJ7" i="1" s="1"/>
  <c r="CA7" i="1"/>
  <c r="GU7" i="1" s="1"/>
  <c r="CB7" i="1"/>
  <c r="GV7" i="1" s="1"/>
  <c r="CC7" i="1"/>
  <c r="GW7" i="1" s="1"/>
  <c r="CD7" i="1"/>
  <c r="GX7" i="1" s="1"/>
  <c r="CE7" i="1"/>
  <c r="GY7" i="1" s="1"/>
  <c r="CF7" i="1"/>
  <c r="GZ7" i="1" s="1"/>
  <c r="CG7" i="1"/>
  <c r="HA7" i="1" s="1"/>
  <c r="CH7" i="1"/>
  <c r="HB7" i="1" s="1"/>
  <c r="EI7" i="1"/>
  <c r="AY9" i="1"/>
  <c r="EI9" i="1" s="1"/>
  <c r="AZ9" i="1"/>
  <c r="EJ9" i="1" s="1"/>
  <c r="BA9" i="1"/>
  <c r="EK9" i="1" s="1"/>
  <c r="BB9" i="1"/>
  <c r="EL9" i="1" s="1"/>
  <c r="BC9" i="1"/>
  <c r="EM9" i="1" s="1"/>
  <c r="BD9" i="1"/>
  <c r="EN9" i="1" s="1"/>
  <c r="BE9" i="1"/>
  <c r="EO9" i="1" s="1"/>
  <c r="BF9" i="1"/>
  <c r="EP9" i="1" s="1"/>
  <c r="BG9" i="1"/>
  <c r="EQ9" i="1" s="1"/>
  <c r="BH9" i="1"/>
  <c r="ER9" i="1" s="1"/>
  <c r="BI9" i="1"/>
  <c r="ES9" i="1" s="1"/>
  <c r="BJ9" i="1"/>
  <c r="ET9" i="1" s="1"/>
  <c r="BK9" i="1"/>
  <c r="EU9" i="1" s="1"/>
  <c r="BL9" i="1"/>
  <c r="BM9" i="1"/>
  <c r="EW9" i="1" s="1"/>
  <c r="BN9" i="1"/>
  <c r="EX9" i="1" s="1"/>
  <c r="BO9" i="1"/>
  <c r="EY9" i="1" s="1"/>
  <c r="BP9" i="1"/>
  <c r="EZ9" i="1" s="1"/>
  <c r="BQ9" i="1"/>
  <c r="FA9" i="1" s="1"/>
  <c r="BR9" i="1"/>
  <c r="FB9" i="1" s="1"/>
  <c r="BS9" i="1"/>
  <c r="FC9" i="1" s="1"/>
  <c r="BT9" i="1"/>
  <c r="FD9" i="1" s="1"/>
  <c r="BU9" i="1"/>
  <c r="FE9" i="1" s="1"/>
  <c r="BV9" i="1"/>
  <c r="FF9" i="1" s="1"/>
  <c r="BW9" i="1"/>
  <c r="FG9" i="1" s="1"/>
  <c r="BX9" i="1"/>
  <c r="FH9" i="1" s="1"/>
  <c r="BY9" i="1"/>
  <c r="FI9" i="1" s="1"/>
  <c r="BZ9" i="1"/>
  <c r="FJ9" i="1" s="1"/>
  <c r="CA9" i="1"/>
  <c r="GU9" i="1" s="1"/>
  <c r="CB9" i="1"/>
  <c r="GV9" i="1" s="1"/>
  <c r="CC9" i="1"/>
  <c r="GW9" i="1" s="1"/>
  <c r="CD9" i="1"/>
  <c r="GX9" i="1" s="1"/>
  <c r="CE9" i="1"/>
  <c r="GY9" i="1" s="1"/>
  <c r="GT9" i="1" s="1"/>
  <c r="CF9" i="1"/>
  <c r="GZ9" i="1" s="1"/>
  <c r="CG9" i="1"/>
  <c r="HA9" i="1" s="1"/>
  <c r="CH9" i="1"/>
  <c r="HB9" i="1" s="1"/>
  <c r="AY10" i="1"/>
  <c r="EI10" i="1" s="1"/>
  <c r="AZ10" i="1"/>
  <c r="BA10" i="1"/>
  <c r="EK10" i="1" s="1"/>
  <c r="BB10" i="1"/>
  <c r="EL10" i="1" s="1"/>
  <c r="BC10" i="1"/>
  <c r="EM10" i="1" s="1"/>
  <c r="BD10" i="1"/>
  <c r="EN10" i="1" s="1"/>
  <c r="BE10" i="1"/>
  <c r="EO10" i="1" s="1"/>
  <c r="BF10" i="1"/>
  <c r="EP10" i="1" s="1"/>
  <c r="BG10" i="1"/>
  <c r="BH10" i="1"/>
  <c r="ER10" i="1" s="1"/>
  <c r="BI10" i="1"/>
  <c r="ES10" i="1" s="1"/>
  <c r="BJ10" i="1"/>
  <c r="ET10" i="1" s="1"/>
  <c r="BK10" i="1"/>
  <c r="EU10" i="1" s="1"/>
  <c r="BL10" i="1"/>
  <c r="EV10" i="1" s="1"/>
  <c r="BM10" i="1"/>
  <c r="EW10" i="1" s="1"/>
  <c r="BN10" i="1"/>
  <c r="EX10" i="1" s="1"/>
  <c r="BO10" i="1"/>
  <c r="EY10" i="1" s="1"/>
  <c r="BP10" i="1"/>
  <c r="EZ10" i="1" s="1"/>
  <c r="BQ10" i="1"/>
  <c r="FA10" i="1" s="1"/>
  <c r="BR10" i="1"/>
  <c r="FB10" i="1" s="1"/>
  <c r="BS10" i="1"/>
  <c r="BT10" i="1"/>
  <c r="FD10" i="1" s="1"/>
  <c r="BU10" i="1"/>
  <c r="FE10" i="1" s="1"/>
  <c r="BV10" i="1"/>
  <c r="FF10" i="1" s="1"/>
  <c r="BW10" i="1"/>
  <c r="FG10" i="1" s="1"/>
  <c r="BX10" i="1"/>
  <c r="FH10" i="1" s="1"/>
  <c r="BY10" i="1"/>
  <c r="FI10" i="1" s="1"/>
  <c r="BZ10" i="1"/>
  <c r="FJ10" i="1" s="1"/>
  <c r="CA10" i="1"/>
  <c r="GU10" i="1" s="1"/>
  <c r="CB10" i="1"/>
  <c r="GV10" i="1" s="1"/>
  <c r="CC10" i="1"/>
  <c r="GW10" i="1" s="1"/>
  <c r="CD10" i="1"/>
  <c r="GX10" i="1" s="1"/>
  <c r="CE10" i="1"/>
  <c r="GY10" i="1" s="1"/>
  <c r="CF10" i="1"/>
  <c r="GZ10" i="1" s="1"/>
  <c r="CG10" i="1"/>
  <c r="HA10" i="1" s="1"/>
  <c r="CH10" i="1"/>
  <c r="HB10" i="1" s="1"/>
  <c r="EQ10" i="1"/>
  <c r="FC10" i="1"/>
  <c r="AY12" i="1"/>
  <c r="AZ12" i="1"/>
  <c r="BA12" i="1"/>
  <c r="BB12" i="1"/>
  <c r="EL12" i="1" s="1"/>
  <c r="BC12" i="1"/>
  <c r="BD12" i="1"/>
  <c r="EN12" i="1" s="1"/>
  <c r="BE12" i="1"/>
  <c r="BF12" i="1"/>
  <c r="EP12" i="1" s="1"/>
  <c r="BG12" i="1"/>
  <c r="EQ12" i="1" s="1"/>
  <c r="BH12" i="1"/>
  <c r="BI12" i="1"/>
  <c r="ES12" i="1" s="1"/>
  <c r="BJ12" i="1"/>
  <c r="BK12" i="1"/>
  <c r="EU12" i="1" s="1"/>
  <c r="BL12" i="1"/>
  <c r="BM12" i="1"/>
  <c r="BN12" i="1"/>
  <c r="EX12" i="1" s="1"/>
  <c r="BO12" i="1"/>
  <c r="BP12" i="1"/>
  <c r="BQ12" i="1"/>
  <c r="BR12" i="1"/>
  <c r="FB12" i="1" s="1"/>
  <c r="BS12" i="1"/>
  <c r="FC12" i="1" s="1"/>
  <c r="BT12" i="1"/>
  <c r="BU12" i="1"/>
  <c r="BV12" i="1"/>
  <c r="BW12" i="1"/>
  <c r="BX12" i="1"/>
  <c r="BY12" i="1"/>
  <c r="BZ12" i="1"/>
  <c r="CA12" i="1"/>
  <c r="GU12" i="1" s="1"/>
  <c r="CB12" i="1"/>
  <c r="GV12" i="1" s="1"/>
  <c r="CC12" i="1"/>
  <c r="GW12" i="1" s="1"/>
  <c r="CD12" i="1"/>
  <c r="GX12" i="1" s="1"/>
  <c r="CE12" i="1"/>
  <c r="GY12" i="1" s="1"/>
  <c r="CF12" i="1"/>
  <c r="CG12" i="1"/>
  <c r="HA12" i="1" s="1"/>
  <c r="CH12" i="1"/>
  <c r="HB12" i="1" s="1"/>
  <c r="EI12" i="1"/>
  <c r="EJ12" i="1"/>
  <c r="EK12" i="1"/>
  <c r="EM12" i="1"/>
  <c r="EO12" i="1"/>
  <c r="ER12" i="1"/>
  <c r="ET12" i="1"/>
  <c r="EV12" i="1"/>
  <c r="EW12" i="1"/>
  <c r="EY12" i="1"/>
  <c r="EZ12" i="1"/>
  <c r="FA12" i="1"/>
  <c r="FD12" i="1"/>
  <c r="FE12" i="1"/>
  <c r="FF12" i="1"/>
  <c r="FG12" i="1"/>
  <c r="FH12" i="1"/>
  <c r="FI12" i="1"/>
  <c r="FJ12" i="1"/>
  <c r="AY13" i="1"/>
  <c r="EI13" i="1" s="1"/>
  <c r="AZ13" i="1"/>
  <c r="EJ13" i="1" s="1"/>
  <c r="BA13" i="1"/>
  <c r="EK13" i="1" s="1"/>
  <c r="BB13" i="1"/>
  <c r="EL13" i="1" s="1"/>
  <c r="BC13" i="1"/>
  <c r="EM13" i="1" s="1"/>
  <c r="BD13" i="1"/>
  <c r="EN13" i="1" s="1"/>
  <c r="BE13" i="1"/>
  <c r="EO13" i="1" s="1"/>
  <c r="BF13" i="1"/>
  <c r="EP13" i="1" s="1"/>
  <c r="BG13" i="1"/>
  <c r="EQ13" i="1" s="1"/>
  <c r="BH13" i="1"/>
  <c r="ER13" i="1" s="1"/>
  <c r="BI13" i="1"/>
  <c r="ES13" i="1" s="1"/>
  <c r="BJ13" i="1"/>
  <c r="ET13" i="1" s="1"/>
  <c r="BK13" i="1"/>
  <c r="EU13" i="1" s="1"/>
  <c r="BL13" i="1"/>
  <c r="EV13" i="1" s="1"/>
  <c r="BM13" i="1"/>
  <c r="EW13" i="1" s="1"/>
  <c r="BN13" i="1"/>
  <c r="EX13" i="1" s="1"/>
  <c r="BO13" i="1"/>
  <c r="EY13" i="1" s="1"/>
  <c r="BP13" i="1"/>
  <c r="EZ13" i="1" s="1"/>
  <c r="BQ13" i="1"/>
  <c r="FA13" i="1" s="1"/>
  <c r="BR13" i="1"/>
  <c r="FB13" i="1" s="1"/>
  <c r="BS13" i="1"/>
  <c r="FC13" i="1" s="1"/>
  <c r="BT13" i="1"/>
  <c r="FD13" i="1" s="1"/>
  <c r="BU13" i="1"/>
  <c r="FE13" i="1" s="1"/>
  <c r="BV13" i="1"/>
  <c r="FF13" i="1" s="1"/>
  <c r="BW13" i="1"/>
  <c r="FG13" i="1" s="1"/>
  <c r="BX13" i="1"/>
  <c r="FH13" i="1" s="1"/>
  <c r="BY13" i="1"/>
  <c r="FI13" i="1" s="1"/>
  <c r="BZ13" i="1"/>
  <c r="FJ13" i="1" s="1"/>
  <c r="CA13" i="1"/>
  <c r="GU13" i="1" s="1"/>
  <c r="CB13" i="1"/>
  <c r="GV13" i="1" s="1"/>
  <c r="CC13" i="1"/>
  <c r="GW13" i="1" s="1"/>
  <c r="CD13" i="1"/>
  <c r="GX13" i="1" s="1"/>
  <c r="CE13" i="1"/>
  <c r="GY13" i="1" s="1"/>
  <c r="CF13" i="1"/>
  <c r="GZ13" i="1" s="1"/>
  <c r="CG13" i="1"/>
  <c r="HA13" i="1" s="1"/>
  <c r="CH13" i="1"/>
  <c r="HB13" i="1" s="1"/>
  <c r="AY14" i="1"/>
  <c r="AZ14" i="1"/>
  <c r="EJ14" i="1" s="1"/>
  <c r="BA14" i="1"/>
  <c r="EK14" i="1" s="1"/>
  <c r="BB14" i="1"/>
  <c r="EL14" i="1" s="1"/>
  <c r="BC14" i="1"/>
  <c r="EM14" i="1" s="1"/>
  <c r="BD14" i="1"/>
  <c r="EN14" i="1" s="1"/>
  <c r="BE14" i="1"/>
  <c r="EO14" i="1" s="1"/>
  <c r="BF14" i="1"/>
  <c r="EP14" i="1" s="1"/>
  <c r="BG14" i="1"/>
  <c r="EQ14" i="1" s="1"/>
  <c r="BH14" i="1"/>
  <c r="ER14" i="1" s="1"/>
  <c r="BI14" i="1"/>
  <c r="ES14" i="1" s="1"/>
  <c r="BJ14" i="1"/>
  <c r="ET14" i="1" s="1"/>
  <c r="BK14" i="1"/>
  <c r="EU14" i="1" s="1"/>
  <c r="BL14" i="1"/>
  <c r="EV14" i="1" s="1"/>
  <c r="BM14" i="1"/>
  <c r="EW14" i="1" s="1"/>
  <c r="BN14" i="1"/>
  <c r="EX14" i="1" s="1"/>
  <c r="BO14" i="1"/>
  <c r="EY14" i="1" s="1"/>
  <c r="BP14" i="1"/>
  <c r="EZ14" i="1" s="1"/>
  <c r="BQ14" i="1"/>
  <c r="FA14" i="1" s="1"/>
  <c r="BR14" i="1"/>
  <c r="FB14" i="1" s="1"/>
  <c r="BS14" i="1"/>
  <c r="FC14" i="1" s="1"/>
  <c r="BT14" i="1"/>
  <c r="FD14" i="1" s="1"/>
  <c r="BU14" i="1"/>
  <c r="FE14" i="1" s="1"/>
  <c r="BV14" i="1"/>
  <c r="FF14" i="1" s="1"/>
  <c r="BW14" i="1"/>
  <c r="FG14" i="1" s="1"/>
  <c r="BX14" i="1"/>
  <c r="FH14" i="1" s="1"/>
  <c r="BY14" i="1"/>
  <c r="FI14" i="1" s="1"/>
  <c r="BZ14" i="1"/>
  <c r="FJ14" i="1" s="1"/>
  <c r="CA14" i="1"/>
  <c r="GU14" i="1" s="1"/>
  <c r="CB14" i="1"/>
  <c r="CC14" i="1"/>
  <c r="GW14" i="1" s="1"/>
  <c r="CD14" i="1"/>
  <c r="GX14" i="1" s="1"/>
  <c r="CE14" i="1"/>
  <c r="GY14" i="1" s="1"/>
  <c r="CF14" i="1"/>
  <c r="GZ14" i="1" s="1"/>
  <c r="CG14" i="1"/>
  <c r="HA14" i="1" s="1"/>
  <c r="CH14" i="1"/>
  <c r="HB14" i="1" s="1"/>
  <c r="EI14" i="1"/>
  <c r="AY15" i="1"/>
  <c r="AZ15" i="1"/>
  <c r="EJ15" i="1" s="1"/>
  <c r="BA15" i="1"/>
  <c r="EK15" i="1" s="1"/>
  <c r="BB15" i="1"/>
  <c r="BC15" i="1"/>
  <c r="BD15" i="1"/>
  <c r="EN15" i="1" s="1"/>
  <c r="BE15" i="1"/>
  <c r="BF15" i="1"/>
  <c r="EP15" i="1" s="1"/>
  <c r="BG15" i="1"/>
  <c r="BH15" i="1"/>
  <c r="BI15" i="1"/>
  <c r="BJ15" i="1"/>
  <c r="BK15" i="1"/>
  <c r="EU15" i="1" s="1"/>
  <c r="BL15" i="1"/>
  <c r="BM15" i="1"/>
  <c r="EW15" i="1" s="1"/>
  <c r="BN15" i="1"/>
  <c r="BO15" i="1"/>
  <c r="BP15" i="1"/>
  <c r="BQ15" i="1"/>
  <c r="FA15" i="1" s="1"/>
  <c r="BR15" i="1"/>
  <c r="BS15" i="1"/>
  <c r="FC15" i="1" s="1"/>
  <c r="BT15" i="1"/>
  <c r="BU15" i="1"/>
  <c r="BV15" i="1"/>
  <c r="BW15" i="1"/>
  <c r="BX15" i="1"/>
  <c r="FH15" i="1" s="1"/>
  <c r="BY15" i="1"/>
  <c r="FI15" i="1" s="1"/>
  <c r="BZ15" i="1"/>
  <c r="FJ15" i="1" s="1"/>
  <c r="CA15" i="1"/>
  <c r="CB15" i="1"/>
  <c r="GV15" i="1" s="1"/>
  <c r="CC15" i="1"/>
  <c r="GW15" i="1" s="1"/>
  <c r="CD15" i="1"/>
  <c r="GX15" i="1" s="1"/>
  <c r="CE15" i="1"/>
  <c r="GY15" i="1" s="1"/>
  <c r="CF15" i="1"/>
  <c r="GZ15" i="1" s="1"/>
  <c r="CG15" i="1"/>
  <c r="HA15" i="1" s="1"/>
  <c r="CH15" i="1"/>
  <c r="EI15" i="1"/>
  <c r="EL15" i="1"/>
  <c r="EM15" i="1"/>
  <c r="EO15" i="1"/>
  <c r="EQ15" i="1"/>
  <c r="ER15" i="1"/>
  <c r="ES15" i="1"/>
  <c r="ET15" i="1"/>
  <c r="EV15" i="1"/>
  <c r="EX15" i="1"/>
  <c r="EY15" i="1"/>
  <c r="EZ15" i="1"/>
  <c r="FB15" i="1"/>
  <c r="FD15" i="1"/>
  <c r="FE15" i="1"/>
  <c r="FF15" i="1"/>
  <c r="FG15" i="1"/>
  <c r="AY18" i="1"/>
  <c r="EI18" i="1" s="1"/>
  <c r="AZ18" i="1"/>
  <c r="BA18" i="1"/>
  <c r="EK18" i="1" s="1"/>
  <c r="BB18" i="1"/>
  <c r="EL18" i="1" s="1"/>
  <c r="BC18" i="1"/>
  <c r="EM18" i="1" s="1"/>
  <c r="BD18" i="1"/>
  <c r="EN18" i="1" s="1"/>
  <c r="BE18" i="1"/>
  <c r="EO18" i="1" s="1"/>
  <c r="BF18" i="1"/>
  <c r="EP18" i="1" s="1"/>
  <c r="BG18" i="1"/>
  <c r="EQ18" i="1" s="1"/>
  <c r="BH18" i="1"/>
  <c r="ER18" i="1" s="1"/>
  <c r="BI18" i="1"/>
  <c r="ES18" i="1" s="1"/>
  <c r="BJ18" i="1"/>
  <c r="ET18" i="1" s="1"/>
  <c r="BK18" i="1"/>
  <c r="EU18" i="1" s="1"/>
  <c r="BL18" i="1"/>
  <c r="EV18" i="1" s="1"/>
  <c r="BM18" i="1"/>
  <c r="EW18" i="1" s="1"/>
  <c r="BN18" i="1"/>
  <c r="EX18" i="1" s="1"/>
  <c r="BO18" i="1"/>
  <c r="EY18" i="1" s="1"/>
  <c r="BP18" i="1"/>
  <c r="EZ18" i="1" s="1"/>
  <c r="BQ18" i="1"/>
  <c r="FA18" i="1" s="1"/>
  <c r="BR18" i="1"/>
  <c r="FB18" i="1" s="1"/>
  <c r="BS18" i="1"/>
  <c r="FC18" i="1" s="1"/>
  <c r="BT18" i="1"/>
  <c r="FD18" i="1" s="1"/>
  <c r="BU18" i="1"/>
  <c r="FE18" i="1" s="1"/>
  <c r="BV18" i="1"/>
  <c r="FF18" i="1" s="1"/>
  <c r="BW18" i="1"/>
  <c r="FG18" i="1" s="1"/>
  <c r="BX18" i="1"/>
  <c r="FH18" i="1" s="1"/>
  <c r="BY18" i="1"/>
  <c r="BZ18" i="1"/>
  <c r="FJ18" i="1" s="1"/>
  <c r="CA18" i="1"/>
  <c r="GU18" i="1" s="1"/>
  <c r="CB18" i="1"/>
  <c r="CC18" i="1"/>
  <c r="GW18" i="1" s="1"/>
  <c r="CD18" i="1"/>
  <c r="GX18" i="1" s="1"/>
  <c r="CE18" i="1"/>
  <c r="GY18" i="1" s="1"/>
  <c r="CF18" i="1"/>
  <c r="GZ18" i="1" s="1"/>
  <c r="CG18" i="1"/>
  <c r="HA18" i="1" s="1"/>
  <c r="CH18" i="1"/>
  <c r="HB18" i="1" s="1"/>
  <c r="FI18" i="1"/>
  <c r="AY19" i="1"/>
  <c r="EI19" i="1" s="1"/>
  <c r="AZ19" i="1"/>
  <c r="EJ19" i="1" s="1"/>
  <c r="BA19" i="1"/>
  <c r="EK19" i="1" s="1"/>
  <c r="BB19" i="1"/>
  <c r="EL19" i="1" s="1"/>
  <c r="BC19" i="1"/>
  <c r="EM19" i="1" s="1"/>
  <c r="BD19" i="1"/>
  <c r="EN19" i="1" s="1"/>
  <c r="BE19" i="1"/>
  <c r="EO19" i="1" s="1"/>
  <c r="BF19" i="1"/>
  <c r="EP19" i="1" s="1"/>
  <c r="BG19" i="1"/>
  <c r="EQ19" i="1" s="1"/>
  <c r="BH19" i="1"/>
  <c r="ER19" i="1" s="1"/>
  <c r="BI19" i="1"/>
  <c r="ES19" i="1" s="1"/>
  <c r="BJ19" i="1"/>
  <c r="ET19" i="1" s="1"/>
  <c r="BK19" i="1"/>
  <c r="EU19" i="1" s="1"/>
  <c r="BL19" i="1"/>
  <c r="EV19" i="1" s="1"/>
  <c r="BM19" i="1"/>
  <c r="EW19" i="1" s="1"/>
  <c r="BN19" i="1"/>
  <c r="EX19" i="1" s="1"/>
  <c r="BO19" i="1"/>
  <c r="EY19" i="1" s="1"/>
  <c r="BP19" i="1"/>
  <c r="EZ19" i="1" s="1"/>
  <c r="BQ19" i="1"/>
  <c r="FA19" i="1" s="1"/>
  <c r="BR19" i="1"/>
  <c r="FB19" i="1" s="1"/>
  <c r="BS19" i="1"/>
  <c r="FC19" i="1" s="1"/>
  <c r="BT19" i="1"/>
  <c r="FD19" i="1" s="1"/>
  <c r="BU19" i="1"/>
  <c r="FE19" i="1" s="1"/>
  <c r="BV19" i="1"/>
  <c r="FF19" i="1" s="1"/>
  <c r="BW19" i="1"/>
  <c r="FG19" i="1" s="1"/>
  <c r="BX19" i="1"/>
  <c r="FH19" i="1" s="1"/>
  <c r="BY19" i="1"/>
  <c r="FI19" i="1" s="1"/>
  <c r="BZ19" i="1"/>
  <c r="FJ19" i="1" s="1"/>
  <c r="CA19" i="1"/>
  <c r="GU19" i="1" s="1"/>
  <c r="CB19" i="1"/>
  <c r="GV19" i="1" s="1"/>
  <c r="CC19" i="1"/>
  <c r="GW19" i="1" s="1"/>
  <c r="CD19" i="1"/>
  <c r="GX19" i="1" s="1"/>
  <c r="CE19" i="1"/>
  <c r="GY19" i="1" s="1"/>
  <c r="CF19" i="1"/>
  <c r="GZ19" i="1" s="1"/>
  <c r="CG19" i="1"/>
  <c r="HA19" i="1" s="1"/>
  <c r="CH19" i="1"/>
  <c r="HB19" i="1" s="1"/>
  <c r="AY20" i="1"/>
  <c r="AZ20" i="1"/>
  <c r="BA20" i="1"/>
  <c r="EK20" i="1" s="1"/>
  <c r="BB20" i="1"/>
  <c r="EL20" i="1" s="1"/>
  <c r="BC20" i="1"/>
  <c r="EM20" i="1" s="1"/>
  <c r="BD20" i="1"/>
  <c r="EN20" i="1" s="1"/>
  <c r="BE20" i="1"/>
  <c r="EO20" i="1" s="1"/>
  <c r="BF20" i="1"/>
  <c r="EP20" i="1" s="1"/>
  <c r="BG20" i="1"/>
  <c r="EQ20" i="1" s="1"/>
  <c r="BH20" i="1"/>
  <c r="ER20" i="1" s="1"/>
  <c r="BI20" i="1"/>
  <c r="ES20" i="1" s="1"/>
  <c r="BJ20" i="1"/>
  <c r="ET20" i="1" s="1"/>
  <c r="BK20" i="1"/>
  <c r="EU20" i="1" s="1"/>
  <c r="BL20" i="1"/>
  <c r="EV20" i="1" s="1"/>
  <c r="BM20" i="1"/>
  <c r="EW20" i="1" s="1"/>
  <c r="BN20" i="1"/>
  <c r="EX20" i="1" s="1"/>
  <c r="BO20" i="1"/>
  <c r="EY20" i="1" s="1"/>
  <c r="BP20" i="1"/>
  <c r="EZ20" i="1" s="1"/>
  <c r="BQ20" i="1"/>
  <c r="FA20" i="1" s="1"/>
  <c r="BR20" i="1"/>
  <c r="FB20" i="1" s="1"/>
  <c r="BS20" i="1"/>
  <c r="FC20" i="1" s="1"/>
  <c r="BT20" i="1"/>
  <c r="FD20" i="1" s="1"/>
  <c r="BU20" i="1"/>
  <c r="FE20" i="1" s="1"/>
  <c r="BV20" i="1"/>
  <c r="FF20" i="1" s="1"/>
  <c r="BW20" i="1"/>
  <c r="FG20" i="1" s="1"/>
  <c r="BX20" i="1"/>
  <c r="FH20" i="1" s="1"/>
  <c r="BY20" i="1"/>
  <c r="FI20" i="1" s="1"/>
  <c r="BZ20" i="1"/>
  <c r="FJ20" i="1" s="1"/>
  <c r="CA20" i="1"/>
  <c r="GU20" i="1" s="1"/>
  <c r="CB20" i="1"/>
  <c r="CC20" i="1"/>
  <c r="GW20" i="1" s="1"/>
  <c r="CD20" i="1"/>
  <c r="GX20" i="1" s="1"/>
  <c r="CE20" i="1"/>
  <c r="GY20" i="1" s="1"/>
  <c r="CF20" i="1"/>
  <c r="GZ20" i="1" s="1"/>
  <c r="CG20" i="1"/>
  <c r="HA20" i="1" s="1"/>
  <c r="CH20" i="1"/>
  <c r="HB20" i="1" s="1"/>
  <c r="EI20" i="1"/>
  <c r="AY21" i="1"/>
  <c r="AZ21" i="1"/>
  <c r="BA21" i="1"/>
  <c r="BB21" i="1"/>
  <c r="BC21" i="1"/>
  <c r="BD21" i="1"/>
  <c r="BE21" i="1"/>
  <c r="BF21" i="1"/>
  <c r="EP21" i="1" s="1"/>
  <c r="BG21" i="1"/>
  <c r="EQ21" i="1" s="1"/>
  <c r="BH21" i="1"/>
  <c r="ER21" i="1" s="1"/>
  <c r="BI21" i="1"/>
  <c r="BJ21" i="1"/>
  <c r="ET21" i="1" s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GV21" i="1" s="1"/>
  <c r="CC21" i="1"/>
  <c r="GW21" i="1" s="1"/>
  <c r="CD21" i="1"/>
  <c r="GX21" i="1" s="1"/>
  <c r="CE21" i="1"/>
  <c r="GY21" i="1" s="1"/>
  <c r="CF21" i="1"/>
  <c r="CG21" i="1"/>
  <c r="HA21" i="1" s="1"/>
  <c r="CH21" i="1"/>
  <c r="HB21" i="1" s="1"/>
  <c r="EI21" i="1"/>
  <c r="EJ21" i="1"/>
  <c r="EK21" i="1"/>
  <c r="EL21" i="1"/>
  <c r="EM21" i="1"/>
  <c r="EN21" i="1"/>
  <c r="EO21" i="1"/>
  <c r="ES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GU21" i="1"/>
  <c r="AY22" i="1"/>
  <c r="AZ22" i="1"/>
  <c r="EJ22" i="1" s="1"/>
  <c r="BA22" i="1"/>
  <c r="EK22" i="1" s="1"/>
  <c r="BB22" i="1"/>
  <c r="EL22" i="1" s="1"/>
  <c r="BC22" i="1"/>
  <c r="EM22" i="1" s="1"/>
  <c r="BD22" i="1"/>
  <c r="EN22" i="1" s="1"/>
  <c r="BE22" i="1"/>
  <c r="EO22" i="1" s="1"/>
  <c r="BF22" i="1"/>
  <c r="BG22" i="1"/>
  <c r="EQ22" i="1" s="1"/>
  <c r="BH22" i="1"/>
  <c r="ER22" i="1" s="1"/>
  <c r="BI22" i="1"/>
  <c r="ES22" i="1" s="1"/>
  <c r="BJ22" i="1"/>
  <c r="BK22" i="1"/>
  <c r="BL22" i="1"/>
  <c r="BM22" i="1"/>
  <c r="BN22" i="1"/>
  <c r="EX22" i="1" s="1"/>
  <c r="BO22" i="1"/>
  <c r="EY22" i="1" s="1"/>
  <c r="BP22" i="1"/>
  <c r="EZ22" i="1" s="1"/>
  <c r="BQ22" i="1"/>
  <c r="BR22" i="1"/>
  <c r="BS22" i="1"/>
  <c r="FC22" i="1" s="1"/>
  <c r="BT22" i="1"/>
  <c r="BU22" i="1"/>
  <c r="BV22" i="1"/>
  <c r="FF22" i="1" s="1"/>
  <c r="BW22" i="1"/>
  <c r="BX22" i="1"/>
  <c r="FH22" i="1" s="1"/>
  <c r="BY22" i="1"/>
  <c r="BZ22" i="1"/>
  <c r="CA22" i="1"/>
  <c r="CB22" i="1"/>
  <c r="GV22" i="1" s="1"/>
  <c r="CC22" i="1"/>
  <c r="GW22" i="1" s="1"/>
  <c r="CD22" i="1"/>
  <c r="GX22" i="1" s="1"/>
  <c r="CE22" i="1"/>
  <c r="GY22" i="1" s="1"/>
  <c r="CF22" i="1"/>
  <c r="CG22" i="1"/>
  <c r="HA22" i="1" s="1"/>
  <c r="CH22" i="1"/>
  <c r="HB22" i="1" s="1"/>
  <c r="EI22" i="1"/>
  <c r="EP22" i="1"/>
  <c r="ET22" i="1"/>
  <c r="EU22" i="1"/>
  <c r="EV22" i="1"/>
  <c r="EW22" i="1"/>
  <c r="FA22" i="1"/>
  <c r="FB22" i="1"/>
  <c r="FD22" i="1"/>
  <c r="FE22" i="1"/>
  <c r="FG22" i="1"/>
  <c r="FI22" i="1"/>
  <c r="FJ22" i="1"/>
  <c r="AY23" i="1"/>
  <c r="AZ23" i="1"/>
  <c r="EJ23" i="1" s="1"/>
  <c r="BA23" i="1"/>
  <c r="EK23" i="1" s="1"/>
  <c r="BB23" i="1"/>
  <c r="EL23" i="1" s="1"/>
  <c r="BC23" i="1"/>
  <c r="EM23" i="1" s="1"/>
  <c r="BD23" i="1"/>
  <c r="EN23" i="1" s="1"/>
  <c r="BE23" i="1"/>
  <c r="EO23" i="1" s="1"/>
  <c r="BF23" i="1"/>
  <c r="EP23" i="1" s="1"/>
  <c r="BG23" i="1"/>
  <c r="EQ23" i="1" s="1"/>
  <c r="BH23" i="1"/>
  <c r="ER23" i="1" s="1"/>
  <c r="BI23" i="1"/>
  <c r="ES23" i="1" s="1"/>
  <c r="BJ23" i="1"/>
  <c r="ET23" i="1" s="1"/>
  <c r="BK23" i="1"/>
  <c r="EU23" i="1" s="1"/>
  <c r="BL23" i="1"/>
  <c r="EV23" i="1" s="1"/>
  <c r="BM23" i="1"/>
  <c r="EW23" i="1" s="1"/>
  <c r="BN23" i="1"/>
  <c r="EX23" i="1" s="1"/>
  <c r="BO23" i="1"/>
  <c r="EY23" i="1" s="1"/>
  <c r="BP23" i="1"/>
  <c r="EZ23" i="1" s="1"/>
  <c r="BQ23" i="1"/>
  <c r="FA23" i="1" s="1"/>
  <c r="BR23" i="1"/>
  <c r="FB23" i="1" s="1"/>
  <c r="BS23" i="1"/>
  <c r="FC23" i="1" s="1"/>
  <c r="BT23" i="1"/>
  <c r="FD23" i="1" s="1"/>
  <c r="BU23" i="1"/>
  <c r="FE23" i="1" s="1"/>
  <c r="BV23" i="1"/>
  <c r="FF23" i="1" s="1"/>
  <c r="BW23" i="1"/>
  <c r="FG23" i="1" s="1"/>
  <c r="BX23" i="1"/>
  <c r="FH23" i="1" s="1"/>
  <c r="BY23" i="1"/>
  <c r="FI23" i="1" s="1"/>
  <c r="BZ23" i="1"/>
  <c r="FJ23" i="1" s="1"/>
  <c r="CA23" i="1"/>
  <c r="GU23" i="1" s="1"/>
  <c r="CB23" i="1"/>
  <c r="CC23" i="1"/>
  <c r="GW23" i="1" s="1"/>
  <c r="CD23" i="1"/>
  <c r="GX23" i="1" s="1"/>
  <c r="CE23" i="1"/>
  <c r="GY23" i="1" s="1"/>
  <c r="CF23" i="1"/>
  <c r="CG23" i="1"/>
  <c r="HA23" i="1" s="1"/>
  <c r="CH23" i="1"/>
  <c r="HB23" i="1" s="1"/>
  <c r="EI23" i="1"/>
  <c r="AY24" i="1"/>
  <c r="AZ24" i="1"/>
  <c r="BA24" i="1"/>
  <c r="EK24" i="1" s="1"/>
  <c r="BB24" i="1"/>
  <c r="EL24" i="1" s="1"/>
  <c r="BC24" i="1"/>
  <c r="EM24" i="1" s="1"/>
  <c r="BD24" i="1"/>
  <c r="EN24" i="1" s="1"/>
  <c r="BE24" i="1"/>
  <c r="EO24" i="1" s="1"/>
  <c r="BF24" i="1"/>
  <c r="EP24" i="1" s="1"/>
  <c r="BG24" i="1"/>
  <c r="EQ24" i="1" s="1"/>
  <c r="BH24" i="1"/>
  <c r="ER24" i="1" s="1"/>
  <c r="BI24" i="1"/>
  <c r="ES24" i="1" s="1"/>
  <c r="BJ24" i="1"/>
  <c r="ET24" i="1" s="1"/>
  <c r="BK24" i="1"/>
  <c r="EU24" i="1" s="1"/>
  <c r="BL24" i="1"/>
  <c r="EV24" i="1" s="1"/>
  <c r="BM24" i="1"/>
  <c r="EW24" i="1" s="1"/>
  <c r="BN24" i="1"/>
  <c r="EX24" i="1" s="1"/>
  <c r="BO24" i="1"/>
  <c r="EY24" i="1" s="1"/>
  <c r="BP24" i="1"/>
  <c r="EZ24" i="1" s="1"/>
  <c r="BQ24" i="1"/>
  <c r="FA24" i="1" s="1"/>
  <c r="BR24" i="1"/>
  <c r="FB24" i="1" s="1"/>
  <c r="BS24" i="1"/>
  <c r="FC24" i="1" s="1"/>
  <c r="BT24" i="1"/>
  <c r="FD24" i="1" s="1"/>
  <c r="BU24" i="1"/>
  <c r="FE24" i="1" s="1"/>
  <c r="BV24" i="1"/>
  <c r="FF24" i="1" s="1"/>
  <c r="BW24" i="1"/>
  <c r="FG24" i="1" s="1"/>
  <c r="BX24" i="1"/>
  <c r="FH24" i="1" s="1"/>
  <c r="BY24" i="1"/>
  <c r="FI24" i="1" s="1"/>
  <c r="BZ24" i="1"/>
  <c r="FJ24" i="1" s="1"/>
  <c r="CA24" i="1"/>
  <c r="CB24" i="1"/>
  <c r="GV24" i="1" s="1"/>
  <c r="CC24" i="1"/>
  <c r="GW24" i="1" s="1"/>
  <c r="CD24" i="1"/>
  <c r="GX24" i="1" s="1"/>
  <c r="CE24" i="1"/>
  <c r="GY24" i="1" s="1"/>
  <c r="CF24" i="1"/>
  <c r="GZ24" i="1" s="1"/>
  <c r="CG24" i="1"/>
  <c r="HA24" i="1" s="1"/>
  <c r="CH24" i="1"/>
  <c r="HB24" i="1" s="1"/>
  <c r="EI24" i="1"/>
  <c r="AY25" i="1"/>
  <c r="AZ25" i="1"/>
  <c r="BA25" i="1"/>
  <c r="EK25" i="1" s="1"/>
  <c r="BB25" i="1"/>
  <c r="EL25" i="1" s="1"/>
  <c r="BC25" i="1"/>
  <c r="EM25" i="1" s="1"/>
  <c r="BD25" i="1"/>
  <c r="EN25" i="1" s="1"/>
  <c r="BE25" i="1"/>
  <c r="EO25" i="1" s="1"/>
  <c r="BF25" i="1"/>
  <c r="EP25" i="1" s="1"/>
  <c r="BG25" i="1"/>
  <c r="EQ25" i="1" s="1"/>
  <c r="BH25" i="1"/>
  <c r="ER25" i="1" s="1"/>
  <c r="BI25" i="1"/>
  <c r="ES25" i="1" s="1"/>
  <c r="BJ25" i="1"/>
  <c r="ET25" i="1" s="1"/>
  <c r="BK25" i="1"/>
  <c r="EU25" i="1" s="1"/>
  <c r="BL25" i="1"/>
  <c r="EV25" i="1" s="1"/>
  <c r="BM25" i="1"/>
  <c r="EW25" i="1" s="1"/>
  <c r="BN25" i="1"/>
  <c r="EX25" i="1" s="1"/>
  <c r="BO25" i="1"/>
  <c r="BP25" i="1"/>
  <c r="EZ25" i="1" s="1"/>
  <c r="BQ25" i="1"/>
  <c r="FA25" i="1" s="1"/>
  <c r="BR25" i="1"/>
  <c r="FB25" i="1" s="1"/>
  <c r="BS25" i="1"/>
  <c r="FC25" i="1" s="1"/>
  <c r="BT25" i="1"/>
  <c r="FD25" i="1" s="1"/>
  <c r="BU25" i="1"/>
  <c r="FE25" i="1" s="1"/>
  <c r="BV25" i="1"/>
  <c r="FF25" i="1" s="1"/>
  <c r="BW25" i="1"/>
  <c r="FG25" i="1" s="1"/>
  <c r="BX25" i="1"/>
  <c r="FH25" i="1" s="1"/>
  <c r="BY25" i="1"/>
  <c r="FI25" i="1" s="1"/>
  <c r="BZ25" i="1"/>
  <c r="FJ25" i="1" s="1"/>
  <c r="CA25" i="1"/>
  <c r="GU25" i="1" s="1"/>
  <c r="CB25" i="1"/>
  <c r="GV25" i="1" s="1"/>
  <c r="CC25" i="1"/>
  <c r="GW25" i="1" s="1"/>
  <c r="CD25" i="1"/>
  <c r="GX25" i="1" s="1"/>
  <c r="CE25" i="1"/>
  <c r="GY25" i="1" s="1"/>
  <c r="CF25" i="1"/>
  <c r="GZ25" i="1" s="1"/>
  <c r="CG25" i="1"/>
  <c r="HA25" i="1" s="1"/>
  <c r="CH25" i="1"/>
  <c r="HB25" i="1" s="1"/>
  <c r="EI25" i="1"/>
  <c r="EY25" i="1"/>
  <c r="AY26" i="1"/>
  <c r="EI26" i="1" s="1"/>
  <c r="AZ26" i="1"/>
  <c r="EJ26" i="1" s="1"/>
  <c r="BA26" i="1"/>
  <c r="EK26" i="1" s="1"/>
  <c r="BB26" i="1"/>
  <c r="EL26" i="1" s="1"/>
  <c r="BC26" i="1"/>
  <c r="EM26" i="1" s="1"/>
  <c r="BD26" i="1"/>
  <c r="BE26" i="1"/>
  <c r="EO26" i="1" s="1"/>
  <c r="BF26" i="1"/>
  <c r="EP26" i="1" s="1"/>
  <c r="BG26" i="1"/>
  <c r="EQ26" i="1" s="1"/>
  <c r="BH26" i="1"/>
  <c r="ER26" i="1" s="1"/>
  <c r="BI26" i="1"/>
  <c r="ES26" i="1" s="1"/>
  <c r="BJ26" i="1"/>
  <c r="ET26" i="1" s="1"/>
  <c r="BK26" i="1"/>
  <c r="EU26" i="1" s="1"/>
  <c r="BL26" i="1"/>
  <c r="BM26" i="1"/>
  <c r="EW26" i="1" s="1"/>
  <c r="BN26" i="1"/>
  <c r="EX26" i="1" s="1"/>
  <c r="BO26" i="1"/>
  <c r="EY26" i="1" s="1"/>
  <c r="BP26" i="1"/>
  <c r="EZ26" i="1" s="1"/>
  <c r="BQ26" i="1"/>
  <c r="FA26" i="1" s="1"/>
  <c r="BR26" i="1"/>
  <c r="FB26" i="1" s="1"/>
  <c r="BS26" i="1"/>
  <c r="FC26" i="1" s="1"/>
  <c r="BT26" i="1"/>
  <c r="BU26" i="1"/>
  <c r="FE26" i="1" s="1"/>
  <c r="BV26" i="1"/>
  <c r="FF26" i="1" s="1"/>
  <c r="BW26" i="1"/>
  <c r="FG26" i="1" s="1"/>
  <c r="BX26" i="1"/>
  <c r="FH26" i="1" s="1"/>
  <c r="BY26" i="1"/>
  <c r="FI26" i="1" s="1"/>
  <c r="BZ26" i="1"/>
  <c r="FJ26" i="1" s="1"/>
  <c r="CA26" i="1"/>
  <c r="CB26" i="1"/>
  <c r="GV26" i="1" s="1"/>
  <c r="CC26" i="1"/>
  <c r="GW26" i="1" s="1"/>
  <c r="CD26" i="1"/>
  <c r="GX26" i="1" s="1"/>
  <c r="CE26" i="1"/>
  <c r="GY26" i="1" s="1"/>
  <c r="CF26" i="1"/>
  <c r="GZ26" i="1" s="1"/>
  <c r="CG26" i="1"/>
  <c r="HA26" i="1" s="1"/>
  <c r="CH26" i="1"/>
  <c r="HB26" i="1" s="1"/>
  <c r="EN26" i="1"/>
  <c r="EV26" i="1"/>
  <c r="FD26" i="1"/>
  <c r="AY28" i="1"/>
  <c r="AZ28" i="1"/>
  <c r="EJ28" i="1" s="1"/>
  <c r="BA28" i="1"/>
  <c r="BB28" i="1"/>
  <c r="EL28" i="1" s="1"/>
  <c r="BC28" i="1"/>
  <c r="EM28" i="1" s="1"/>
  <c r="BD28" i="1"/>
  <c r="EN28" i="1" s="1"/>
  <c r="BE28" i="1"/>
  <c r="EO28" i="1" s="1"/>
  <c r="BF28" i="1"/>
  <c r="EP28" i="1" s="1"/>
  <c r="BG28" i="1"/>
  <c r="EQ28" i="1" s="1"/>
  <c r="BH28" i="1"/>
  <c r="ER28" i="1" s="1"/>
  <c r="BI28" i="1"/>
  <c r="ES28" i="1" s="1"/>
  <c r="BJ28" i="1"/>
  <c r="ET28" i="1" s="1"/>
  <c r="BK28" i="1"/>
  <c r="EU28" i="1" s="1"/>
  <c r="BL28" i="1"/>
  <c r="EV28" i="1" s="1"/>
  <c r="BM28" i="1"/>
  <c r="EW28" i="1" s="1"/>
  <c r="BN28" i="1"/>
  <c r="EX28" i="1" s="1"/>
  <c r="BO28" i="1"/>
  <c r="EY28" i="1" s="1"/>
  <c r="BP28" i="1"/>
  <c r="EZ28" i="1" s="1"/>
  <c r="BQ28" i="1"/>
  <c r="FA28" i="1" s="1"/>
  <c r="BR28" i="1"/>
  <c r="FB28" i="1" s="1"/>
  <c r="BS28" i="1"/>
  <c r="FC28" i="1" s="1"/>
  <c r="BT28" i="1"/>
  <c r="FD28" i="1" s="1"/>
  <c r="BU28" i="1"/>
  <c r="FE28" i="1" s="1"/>
  <c r="BV28" i="1"/>
  <c r="FF28" i="1" s="1"/>
  <c r="BW28" i="1"/>
  <c r="FG28" i="1" s="1"/>
  <c r="BX28" i="1"/>
  <c r="FH28" i="1" s="1"/>
  <c r="BY28" i="1"/>
  <c r="FI28" i="1" s="1"/>
  <c r="BZ28" i="1"/>
  <c r="FJ28" i="1" s="1"/>
  <c r="CA28" i="1"/>
  <c r="GU28" i="1" s="1"/>
  <c r="CB28" i="1"/>
  <c r="CC28" i="1"/>
  <c r="GW28" i="1" s="1"/>
  <c r="CD28" i="1"/>
  <c r="CE28" i="1"/>
  <c r="GY28" i="1" s="1"/>
  <c r="CF28" i="1"/>
  <c r="GZ28" i="1" s="1"/>
  <c r="CG28" i="1"/>
  <c r="HA28" i="1" s="1"/>
  <c r="CH28" i="1"/>
  <c r="HB28" i="1" s="1"/>
  <c r="EI28" i="1"/>
  <c r="EK28" i="1"/>
  <c r="AY29" i="1"/>
  <c r="AZ29" i="1"/>
  <c r="BA29" i="1"/>
  <c r="EK29" i="1" s="1"/>
  <c r="BB29" i="1"/>
  <c r="EL29" i="1" s="1"/>
  <c r="BC29" i="1"/>
  <c r="EM29" i="1" s="1"/>
  <c r="BD29" i="1"/>
  <c r="EN29" i="1" s="1"/>
  <c r="BE29" i="1"/>
  <c r="EO29" i="1" s="1"/>
  <c r="BF29" i="1"/>
  <c r="EP29" i="1" s="1"/>
  <c r="BG29" i="1"/>
  <c r="EQ29" i="1" s="1"/>
  <c r="BH29" i="1"/>
  <c r="ER29" i="1" s="1"/>
  <c r="BI29" i="1"/>
  <c r="ES29" i="1" s="1"/>
  <c r="BJ29" i="1"/>
  <c r="ET29" i="1" s="1"/>
  <c r="BK29" i="1"/>
  <c r="EU29" i="1" s="1"/>
  <c r="BL29" i="1"/>
  <c r="EV29" i="1" s="1"/>
  <c r="BM29" i="1"/>
  <c r="EW29" i="1" s="1"/>
  <c r="BN29" i="1"/>
  <c r="EX29" i="1" s="1"/>
  <c r="BO29" i="1"/>
  <c r="EY29" i="1" s="1"/>
  <c r="BP29" i="1"/>
  <c r="EZ29" i="1" s="1"/>
  <c r="BQ29" i="1"/>
  <c r="FA29" i="1" s="1"/>
  <c r="BR29" i="1"/>
  <c r="FB29" i="1" s="1"/>
  <c r="BS29" i="1"/>
  <c r="FC29" i="1" s="1"/>
  <c r="BT29" i="1"/>
  <c r="FD29" i="1" s="1"/>
  <c r="BU29" i="1"/>
  <c r="FE29" i="1" s="1"/>
  <c r="BV29" i="1"/>
  <c r="FF29" i="1" s="1"/>
  <c r="BW29" i="1"/>
  <c r="FG29" i="1" s="1"/>
  <c r="BX29" i="1"/>
  <c r="FH29" i="1" s="1"/>
  <c r="BY29" i="1"/>
  <c r="FI29" i="1" s="1"/>
  <c r="BZ29" i="1"/>
  <c r="FJ29" i="1" s="1"/>
  <c r="CA29" i="1"/>
  <c r="GU29" i="1" s="1"/>
  <c r="CB29" i="1"/>
  <c r="CC29" i="1"/>
  <c r="GW29" i="1" s="1"/>
  <c r="CD29" i="1"/>
  <c r="GX29" i="1" s="1"/>
  <c r="CE29" i="1"/>
  <c r="GY29" i="1" s="1"/>
  <c r="CF29" i="1"/>
  <c r="GZ29" i="1" s="1"/>
  <c r="CG29" i="1"/>
  <c r="HA29" i="1" s="1"/>
  <c r="CH29" i="1"/>
  <c r="HB29" i="1" s="1"/>
  <c r="EI29" i="1"/>
  <c r="GV29" i="1"/>
  <c r="AY30" i="1"/>
  <c r="AZ30" i="1"/>
  <c r="EJ30" i="1" s="1"/>
  <c r="BA30" i="1"/>
  <c r="EK30" i="1" s="1"/>
  <c r="BB30" i="1"/>
  <c r="EL30" i="1" s="1"/>
  <c r="BC30" i="1"/>
  <c r="EM30" i="1" s="1"/>
  <c r="BD30" i="1"/>
  <c r="EN30" i="1" s="1"/>
  <c r="BE30" i="1"/>
  <c r="EO30" i="1" s="1"/>
  <c r="BF30" i="1"/>
  <c r="EP30" i="1" s="1"/>
  <c r="BG30" i="1"/>
  <c r="EQ30" i="1" s="1"/>
  <c r="BH30" i="1"/>
  <c r="ER30" i="1" s="1"/>
  <c r="BI30" i="1"/>
  <c r="ES30" i="1" s="1"/>
  <c r="BJ30" i="1"/>
  <c r="ET30" i="1" s="1"/>
  <c r="BK30" i="1"/>
  <c r="EU30" i="1" s="1"/>
  <c r="BL30" i="1"/>
  <c r="EV30" i="1" s="1"/>
  <c r="BM30" i="1"/>
  <c r="EW30" i="1" s="1"/>
  <c r="BN30" i="1"/>
  <c r="EX30" i="1" s="1"/>
  <c r="BO30" i="1"/>
  <c r="EY30" i="1" s="1"/>
  <c r="BP30" i="1"/>
  <c r="EZ30" i="1" s="1"/>
  <c r="BQ30" i="1"/>
  <c r="FA30" i="1" s="1"/>
  <c r="BR30" i="1"/>
  <c r="FB30" i="1" s="1"/>
  <c r="BS30" i="1"/>
  <c r="FC30" i="1" s="1"/>
  <c r="BT30" i="1"/>
  <c r="FD30" i="1" s="1"/>
  <c r="BU30" i="1"/>
  <c r="FE30" i="1" s="1"/>
  <c r="BV30" i="1"/>
  <c r="FF30" i="1" s="1"/>
  <c r="BW30" i="1"/>
  <c r="FG30" i="1" s="1"/>
  <c r="BX30" i="1"/>
  <c r="FH30" i="1" s="1"/>
  <c r="BY30" i="1"/>
  <c r="FI30" i="1" s="1"/>
  <c r="BZ30" i="1"/>
  <c r="FJ30" i="1" s="1"/>
  <c r="CA30" i="1"/>
  <c r="CB30" i="1"/>
  <c r="CC30" i="1"/>
  <c r="GW30" i="1" s="1"/>
  <c r="CD30" i="1"/>
  <c r="GX30" i="1" s="1"/>
  <c r="CE30" i="1"/>
  <c r="GY30" i="1" s="1"/>
  <c r="CF30" i="1"/>
  <c r="CG30" i="1"/>
  <c r="HA30" i="1" s="1"/>
  <c r="CH30" i="1"/>
  <c r="EI30" i="1"/>
  <c r="HB30" i="1"/>
  <c r="AY31" i="1"/>
  <c r="AZ31" i="1"/>
  <c r="EJ31" i="1" s="1"/>
  <c r="BA31" i="1"/>
  <c r="EK31" i="1" s="1"/>
  <c r="BB31" i="1"/>
  <c r="EL31" i="1" s="1"/>
  <c r="BC31" i="1"/>
  <c r="EM31" i="1" s="1"/>
  <c r="BD31" i="1"/>
  <c r="EN31" i="1" s="1"/>
  <c r="BE31" i="1"/>
  <c r="EO31" i="1" s="1"/>
  <c r="BF31" i="1"/>
  <c r="EP31" i="1" s="1"/>
  <c r="BG31" i="1"/>
  <c r="EQ31" i="1" s="1"/>
  <c r="BH31" i="1"/>
  <c r="ER31" i="1" s="1"/>
  <c r="BI31" i="1"/>
  <c r="ES31" i="1" s="1"/>
  <c r="BJ31" i="1"/>
  <c r="ET31" i="1" s="1"/>
  <c r="BK31" i="1"/>
  <c r="EU31" i="1" s="1"/>
  <c r="BL31" i="1"/>
  <c r="EV31" i="1" s="1"/>
  <c r="BM31" i="1"/>
  <c r="EW31" i="1" s="1"/>
  <c r="BN31" i="1"/>
  <c r="EX31" i="1" s="1"/>
  <c r="BO31" i="1"/>
  <c r="EY31" i="1" s="1"/>
  <c r="BP31" i="1"/>
  <c r="EZ31" i="1" s="1"/>
  <c r="BQ31" i="1"/>
  <c r="FA31" i="1" s="1"/>
  <c r="BR31" i="1"/>
  <c r="FB31" i="1" s="1"/>
  <c r="BS31" i="1"/>
  <c r="FC31" i="1" s="1"/>
  <c r="BT31" i="1"/>
  <c r="FD31" i="1" s="1"/>
  <c r="BU31" i="1"/>
  <c r="FE31" i="1" s="1"/>
  <c r="BV31" i="1"/>
  <c r="FF31" i="1" s="1"/>
  <c r="BW31" i="1"/>
  <c r="FG31" i="1" s="1"/>
  <c r="BX31" i="1"/>
  <c r="FH31" i="1" s="1"/>
  <c r="BY31" i="1"/>
  <c r="FI31" i="1" s="1"/>
  <c r="BZ31" i="1"/>
  <c r="FJ31" i="1" s="1"/>
  <c r="CA31" i="1"/>
  <c r="GU31" i="1" s="1"/>
  <c r="CB31" i="1"/>
  <c r="GV31" i="1" s="1"/>
  <c r="CC31" i="1"/>
  <c r="GW31" i="1" s="1"/>
  <c r="CD31" i="1"/>
  <c r="GX31" i="1" s="1"/>
  <c r="CE31" i="1"/>
  <c r="GY31" i="1" s="1"/>
  <c r="CF31" i="1"/>
  <c r="CG31" i="1"/>
  <c r="HA31" i="1" s="1"/>
  <c r="CH31" i="1"/>
  <c r="HB31" i="1" s="1"/>
  <c r="AY32" i="1"/>
  <c r="AZ32" i="1"/>
  <c r="BA32" i="1"/>
  <c r="EK32" i="1" s="1"/>
  <c r="BB32" i="1"/>
  <c r="EL32" i="1" s="1"/>
  <c r="BC32" i="1"/>
  <c r="EM32" i="1" s="1"/>
  <c r="BD32" i="1"/>
  <c r="EN32" i="1" s="1"/>
  <c r="BE32" i="1"/>
  <c r="EO32" i="1" s="1"/>
  <c r="BF32" i="1"/>
  <c r="EP32" i="1" s="1"/>
  <c r="BG32" i="1"/>
  <c r="EQ32" i="1" s="1"/>
  <c r="BH32" i="1"/>
  <c r="ER32" i="1" s="1"/>
  <c r="BI32" i="1"/>
  <c r="ES32" i="1" s="1"/>
  <c r="BJ32" i="1"/>
  <c r="ET32" i="1" s="1"/>
  <c r="BK32" i="1"/>
  <c r="EU32" i="1" s="1"/>
  <c r="BL32" i="1"/>
  <c r="EV32" i="1" s="1"/>
  <c r="BM32" i="1"/>
  <c r="EW32" i="1" s="1"/>
  <c r="BN32" i="1"/>
  <c r="EX32" i="1" s="1"/>
  <c r="BO32" i="1"/>
  <c r="EY32" i="1" s="1"/>
  <c r="BP32" i="1"/>
  <c r="EZ32" i="1" s="1"/>
  <c r="BQ32" i="1"/>
  <c r="FA32" i="1" s="1"/>
  <c r="BR32" i="1"/>
  <c r="FB32" i="1" s="1"/>
  <c r="BS32" i="1"/>
  <c r="FC32" i="1" s="1"/>
  <c r="BT32" i="1"/>
  <c r="FD32" i="1" s="1"/>
  <c r="BU32" i="1"/>
  <c r="FE32" i="1" s="1"/>
  <c r="BV32" i="1"/>
  <c r="FF32" i="1" s="1"/>
  <c r="BW32" i="1"/>
  <c r="FG32" i="1" s="1"/>
  <c r="BX32" i="1"/>
  <c r="FH32" i="1" s="1"/>
  <c r="BY32" i="1"/>
  <c r="FI32" i="1" s="1"/>
  <c r="BZ32" i="1"/>
  <c r="FJ32" i="1" s="1"/>
  <c r="CA32" i="1"/>
  <c r="GU32" i="1" s="1"/>
  <c r="CB32" i="1"/>
  <c r="CC32" i="1"/>
  <c r="GW32" i="1" s="1"/>
  <c r="CD32" i="1"/>
  <c r="GX32" i="1" s="1"/>
  <c r="CE32" i="1"/>
  <c r="GY32" i="1" s="1"/>
  <c r="CF32" i="1"/>
  <c r="GZ32" i="1" s="1"/>
  <c r="CG32" i="1"/>
  <c r="HA32" i="1" s="1"/>
  <c r="CH32" i="1"/>
  <c r="HB32" i="1" s="1"/>
  <c r="EI32" i="1"/>
  <c r="AY33" i="1"/>
  <c r="EI33" i="1" s="1"/>
  <c r="AZ33" i="1"/>
  <c r="BA33" i="1"/>
  <c r="EK33" i="1" s="1"/>
  <c r="BB33" i="1"/>
  <c r="EL33" i="1" s="1"/>
  <c r="BC33" i="1"/>
  <c r="EM33" i="1" s="1"/>
  <c r="BD33" i="1"/>
  <c r="EN33" i="1" s="1"/>
  <c r="BE33" i="1"/>
  <c r="BF33" i="1"/>
  <c r="EP33" i="1" s="1"/>
  <c r="BG33" i="1"/>
  <c r="BH33" i="1"/>
  <c r="ER33" i="1" s="1"/>
  <c r="BI33" i="1"/>
  <c r="BJ33" i="1"/>
  <c r="BK33" i="1"/>
  <c r="BL33" i="1"/>
  <c r="EV33" i="1" s="1"/>
  <c r="BM33" i="1"/>
  <c r="EW33" i="1" s="1"/>
  <c r="BN33" i="1"/>
  <c r="BO33" i="1"/>
  <c r="BP33" i="1"/>
  <c r="EZ33" i="1" s="1"/>
  <c r="BQ33" i="1"/>
  <c r="BR33" i="1"/>
  <c r="FB33" i="1" s="1"/>
  <c r="BS33" i="1"/>
  <c r="FC33" i="1" s="1"/>
  <c r="BT33" i="1"/>
  <c r="FD33" i="1" s="1"/>
  <c r="BU33" i="1"/>
  <c r="BV33" i="1"/>
  <c r="BW33" i="1"/>
  <c r="BX33" i="1"/>
  <c r="FH33" i="1" s="1"/>
  <c r="BY33" i="1"/>
  <c r="FI33" i="1" s="1"/>
  <c r="BZ33" i="1"/>
  <c r="CA33" i="1"/>
  <c r="GU33" i="1" s="1"/>
  <c r="CB33" i="1"/>
  <c r="CC33" i="1"/>
  <c r="CD33" i="1"/>
  <c r="GX33" i="1" s="1"/>
  <c r="CE33" i="1"/>
  <c r="CF33" i="1"/>
  <c r="CG33" i="1"/>
  <c r="HA33" i="1" s="1"/>
  <c r="CH33" i="1"/>
  <c r="HB33" i="1" s="1"/>
  <c r="EJ33" i="1"/>
  <c r="EO33" i="1"/>
  <c r="EQ33" i="1"/>
  <c r="ES33" i="1"/>
  <c r="ET33" i="1"/>
  <c r="EU33" i="1"/>
  <c r="EX33" i="1"/>
  <c r="EY33" i="1"/>
  <c r="FA33" i="1"/>
  <c r="FE33" i="1"/>
  <c r="FF33" i="1"/>
  <c r="FG33" i="1"/>
  <c r="FJ33" i="1"/>
  <c r="GV33" i="1"/>
  <c r="GW33" i="1"/>
  <c r="GY33" i="1"/>
  <c r="AY34" i="1"/>
  <c r="AZ34" i="1"/>
  <c r="BA34" i="1"/>
  <c r="EK34" i="1" s="1"/>
  <c r="BB34" i="1"/>
  <c r="EL34" i="1" s="1"/>
  <c r="BC34" i="1"/>
  <c r="EM34" i="1" s="1"/>
  <c r="BD34" i="1"/>
  <c r="EN34" i="1" s="1"/>
  <c r="BE34" i="1"/>
  <c r="EO34" i="1" s="1"/>
  <c r="BF34" i="1"/>
  <c r="EP34" i="1" s="1"/>
  <c r="BG34" i="1"/>
  <c r="EQ34" i="1" s="1"/>
  <c r="BH34" i="1"/>
  <c r="ER34" i="1" s="1"/>
  <c r="BI34" i="1"/>
  <c r="ES34" i="1" s="1"/>
  <c r="BJ34" i="1"/>
  <c r="ET34" i="1" s="1"/>
  <c r="BK34" i="1"/>
  <c r="EU34" i="1" s="1"/>
  <c r="BL34" i="1"/>
  <c r="EV34" i="1" s="1"/>
  <c r="BM34" i="1"/>
  <c r="EW34" i="1" s="1"/>
  <c r="BN34" i="1"/>
  <c r="EX34" i="1" s="1"/>
  <c r="BO34" i="1"/>
  <c r="EY34" i="1" s="1"/>
  <c r="BP34" i="1"/>
  <c r="EZ34" i="1" s="1"/>
  <c r="BQ34" i="1"/>
  <c r="FA34" i="1" s="1"/>
  <c r="BR34" i="1"/>
  <c r="FB34" i="1" s="1"/>
  <c r="BS34" i="1"/>
  <c r="FC34" i="1" s="1"/>
  <c r="BT34" i="1"/>
  <c r="FD34" i="1" s="1"/>
  <c r="BU34" i="1"/>
  <c r="FE34" i="1" s="1"/>
  <c r="BV34" i="1"/>
  <c r="FF34" i="1" s="1"/>
  <c r="BW34" i="1"/>
  <c r="FG34" i="1" s="1"/>
  <c r="BX34" i="1"/>
  <c r="FH34" i="1" s="1"/>
  <c r="BY34" i="1"/>
  <c r="FI34" i="1" s="1"/>
  <c r="BZ34" i="1"/>
  <c r="FJ34" i="1" s="1"/>
  <c r="CA34" i="1"/>
  <c r="CB34" i="1"/>
  <c r="GV34" i="1" s="1"/>
  <c r="CC34" i="1"/>
  <c r="GW34" i="1" s="1"/>
  <c r="CD34" i="1"/>
  <c r="GX34" i="1" s="1"/>
  <c r="CE34" i="1"/>
  <c r="GY34" i="1" s="1"/>
  <c r="CF34" i="1"/>
  <c r="GZ34" i="1" s="1"/>
  <c r="CG34" i="1"/>
  <c r="HA34" i="1" s="1"/>
  <c r="CH34" i="1"/>
  <c r="HB34" i="1" s="1"/>
  <c r="EI34" i="1"/>
  <c r="AY36" i="1"/>
  <c r="AZ36" i="1"/>
  <c r="EJ36" i="1" s="1"/>
  <c r="BA36" i="1"/>
  <c r="EK36" i="1" s="1"/>
  <c r="BB36" i="1"/>
  <c r="EL36" i="1" s="1"/>
  <c r="BC36" i="1"/>
  <c r="EM36" i="1" s="1"/>
  <c r="BD36" i="1"/>
  <c r="BE36" i="1"/>
  <c r="EO36" i="1" s="1"/>
  <c r="BF36" i="1"/>
  <c r="BG36" i="1"/>
  <c r="EQ36" i="1" s="1"/>
  <c r="BH36" i="1"/>
  <c r="ER36" i="1" s="1"/>
  <c r="BI36" i="1"/>
  <c r="ES36" i="1" s="1"/>
  <c r="BJ36" i="1"/>
  <c r="ET36" i="1" s="1"/>
  <c r="BK36" i="1"/>
  <c r="EU36" i="1" s="1"/>
  <c r="BL36" i="1"/>
  <c r="EV36" i="1" s="1"/>
  <c r="BM36" i="1"/>
  <c r="EW36" i="1" s="1"/>
  <c r="BN36" i="1"/>
  <c r="EX36" i="1" s="1"/>
  <c r="BO36" i="1"/>
  <c r="EY36" i="1" s="1"/>
  <c r="BP36" i="1"/>
  <c r="BQ36" i="1"/>
  <c r="FA36" i="1" s="1"/>
  <c r="BR36" i="1"/>
  <c r="FB36" i="1" s="1"/>
  <c r="BS36" i="1"/>
  <c r="FC36" i="1" s="1"/>
  <c r="BT36" i="1"/>
  <c r="FD36" i="1" s="1"/>
  <c r="BU36" i="1"/>
  <c r="FE36" i="1" s="1"/>
  <c r="BV36" i="1"/>
  <c r="FF36" i="1" s="1"/>
  <c r="BW36" i="1"/>
  <c r="FG36" i="1" s="1"/>
  <c r="BX36" i="1"/>
  <c r="BY36" i="1"/>
  <c r="FI36" i="1" s="1"/>
  <c r="BZ36" i="1"/>
  <c r="FJ36" i="1" s="1"/>
  <c r="CA36" i="1"/>
  <c r="CB36" i="1"/>
  <c r="CC36" i="1"/>
  <c r="GW36" i="1" s="1"/>
  <c r="CD36" i="1"/>
  <c r="GX36" i="1" s="1"/>
  <c r="CE36" i="1"/>
  <c r="GY36" i="1" s="1"/>
  <c r="CF36" i="1"/>
  <c r="CG36" i="1"/>
  <c r="HA36" i="1" s="1"/>
  <c r="CH36" i="1"/>
  <c r="HB36" i="1" s="1"/>
  <c r="EN36" i="1"/>
  <c r="EP36" i="1"/>
  <c r="EZ36" i="1"/>
  <c r="FH36" i="1"/>
  <c r="GV36" i="1"/>
  <c r="GZ36" i="1"/>
  <c r="AY37" i="1"/>
  <c r="AZ37" i="1"/>
  <c r="BA37" i="1"/>
  <c r="BB37" i="1"/>
  <c r="BC37" i="1"/>
  <c r="BD37" i="1"/>
  <c r="EN37" i="1" s="1"/>
  <c r="BE37" i="1"/>
  <c r="EO37" i="1" s="1"/>
  <c r="BF37" i="1"/>
  <c r="EP37" i="1" s="1"/>
  <c r="BG37" i="1"/>
  <c r="EQ37" i="1" s="1"/>
  <c r="BH37" i="1"/>
  <c r="BI37" i="1"/>
  <c r="BJ37" i="1"/>
  <c r="BK37" i="1"/>
  <c r="BL37" i="1"/>
  <c r="BM37" i="1"/>
  <c r="BN37" i="1"/>
  <c r="BO37" i="1"/>
  <c r="BP37" i="1"/>
  <c r="BQ37" i="1"/>
  <c r="BR37" i="1"/>
  <c r="FB37" i="1" s="1"/>
  <c r="BS37" i="1"/>
  <c r="FC37" i="1" s="1"/>
  <c r="BT37" i="1"/>
  <c r="BU37" i="1"/>
  <c r="BV37" i="1"/>
  <c r="BW37" i="1"/>
  <c r="BX37" i="1"/>
  <c r="FH37" i="1" s="1"/>
  <c r="BY37" i="1"/>
  <c r="BZ37" i="1"/>
  <c r="FJ37" i="1" s="1"/>
  <c r="CA37" i="1"/>
  <c r="CB37" i="1"/>
  <c r="CC37" i="1"/>
  <c r="GW37" i="1" s="1"/>
  <c r="CD37" i="1"/>
  <c r="GX37" i="1" s="1"/>
  <c r="CE37" i="1"/>
  <c r="GY37" i="1" s="1"/>
  <c r="CF37" i="1"/>
  <c r="CG37" i="1"/>
  <c r="HA37" i="1" s="1"/>
  <c r="CH37" i="1"/>
  <c r="HB37" i="1" s="1"/>
  <c r="EI37" i="1"/>
  <c r="EJ37" i="1"/>
  <c r="EK37" i="1"/>
  <c r="EL37" i="1"/>
  <c r="EM37" i="1"/>
  <c r="ER37" i="1"/>
  <c r="ES37" i="1"/>
  <c r="ET37" i="1"/>
  <c r="EU37" i="1"/>
  <c r="EV37" i="1"/>
  <c r="EW37" i="1"/>
  <c r="EX37" i="1"/>
  <c r="EY37" i="1"/>
  <c r="EZ37" i="1"/>
  <c r="FA37" i="1"/>
  <c r="FD37" i="1"/>
  <c r="FE37" i="1"/>
  <c r="FF37" i="1"/>
  <c r="FG37" i="1"/>
  <c r="FI37" i="1"/>
  <c r="GU37" i="1"/>
  <c r="AY38" i="1"/>
  <c r="AZ38" i="1"/>
  <c r="EJ38" i="1" s="1"/>
  <c r="BA38" i="1"/>
  <c r="EK38" i="1" s="1"/>
  <c r="BB38" i="1"/>
  <c r="EL38" i="1" s="1"/>
  <c r="BC38" i="1"/>
  <c r="EM38" i="1" s="1"/>
  <c r="BD38" i="1"/>
  <c r="BE38" i="1"/>
  <c r="BF38" i="1"/>
  <c r="BG38" i="1"/>
  <c r="BH38" i="1"/>
  <c r="BI38" i="1"/>
  <c r="BJ38" i="1"/>
  <c r="BK38" i="1"/>
  <c r="EU38" i="1" s="1"/>
  <c r="BL38" i="1"/>
  <c r="EV38" i="1" s="1"/>
  <c r="BM38" i="1"/>
  <c r="EW38" i="1" s="1"/>
  <c r="BN38" i="1"/>
  <c r="EX38" i="1" s="1"/>
  <c r="BO38" i="1"/>
  <c r="BP38" i="1"/>
  <c r="BQ38" i="1"/>
  <c r="BR38" i="1"/>
  <c r="BS38" i="1"/>
  <c r="BT38" i="1"/>
  <c r="BU38" i="1"/>
  <c r="BV38" i="1"/>
  <c r="BW38" i="1"/>
  <c r="BX38" i="1"/>
  <c r="FH38" i="1" s="1"/>
  <c r="BY38" i="1"/>
  <c r="FI38" i="1" s="1"/>
  <c r="BZ38" i="1"/>
  <c r="CA38" i="1"/>
  <c r="CB38" i="1"/>
  <c r="GV38" i="1" s="1"/>
  <c r="CC38" i="1"/>
  <c r="GW38" i="1" s="1"/>
  <c r="CD38" i="1"/>
  <c r="GX38" i="1" s="1"/>
  <c r="CE38" i="1"/>
  <c r="GY38" i="1" s="1"/>
  <c r="CF38" i="1"/>
  <c r="CG38" i="1"/>
  <c r="HA38" i="1" s="1"/>
  <c r="CH38" i="1"/>
  <c r="HB38" i="1" s="1"/>
  <c r="EI38" i="1"/>
  <c r="EN38" i="1"/>
  <c r="EO38" i="1"/>
  <c r="EP38" i="1"/>
  <c r="EQ38" i="1"/>
  <c r="ER38" i="1"/>
  <c r="ES38" i="1"/>
  <c r="ET38" i="1"/>
  <c r="EY38" i="1"/>
  <c r="EZ38" i="1"/>
  <c r="FA38" i="1"/>
  <c r="FB38" i="1"/>
  <c r="FC38" i="1"/>
  <c r="FD38" i="1"/>
  <c r="FE38" i="1"/>
  <c r="FF38" i="1"/>
  <c r="FG38" i="1"/>
  <c r="FJ38" i="1"/>
  <c r="AY39" i="1"/>
  <c r="EI39" i="1" s="1"/>
  <c r="AZ39" i="1"/>
  <c r="BA39" i="1"/>
  <c r="EK39" i="1" s="1"/>
  <c r="BB39" i="1"/>
  <c r="EL39" i="1" s="1"/>
  <c r="BC39" i="1"/>
  <c r="EM39" i="1" s="1"/>
  <c r="BD39" i="1"/>
  <c r="BE39" i="1"/>
  <c r="EO39" i="1" s="1"/>
  <c r="BF39" i="1"/>
  <c r="EP39" i="1" s="1"/>
  <c r="BG39" i="1"/>
  <c r="EQ39" i="1" s="1"/>
  <c r="BH39" i="1"/>
  <c r="ER39" i="1" s="1"/>
  <c r="BI39" i="1"/>
  <c r="ES39" i="1" s="1"/>
  <c r="BJ39" i="1"/>
  <c r="ET39" i="1" s="1"/>
  <c r="BK39" i="1"/>
  <c r="EU39" i="1" s="1"/>
  <c r="BL39" i="1"/>
  <c r="EV39" i="1" s="1"/>
  <c r="BM39" i="1"/>
  <c r="EW39" i="1" s="1"/>
  <c r="BN39" i="1"/>
  <c r="EX39" i="1" s="1"/>
  <c r="BO39" i="1"/>
  <c r="EY39" i="1" s="1"/>
  <c r="BP39" i="1"/>
  <c r="BQ39" i="1"/>
  <c r="FA39" i="1" s="1"/>
  <c r="BR39" i="1"/>
  <c r="FB39" i="1" s="1"/>
  <c r="BS39" i="1"/>
  <c r="FC39" i="1" s="1"/>
  <c r="BT39" i="1"/>
  <c r="BU39" i="1"/>
  <c r="FE39" i="1" s="1"/>
  <c r="BV39" i="1"/>
  <c r="FF39" i="1" s="1"/>
  <c r="BW39" i="1"/>
  <c r="FG39" i="1" s="1"/>
  <c r="BX39" i="1"/>
  <c r="FH39" i="1" s="1"/>
  <c r="BY39" i="1"/>
  <c r="FI39" i="1" s="1"/>
  <c r="BZ39" i="1"/>
  <c r="FJ39" i="1" s="1"/>
  <c r="CA39" i="1"/>
  <c r="CB39" i="1"/>
  <c r="GV39" i="1" s="1"/>
  <c r="CC39" i="1"/>
  <c r="GW39" i="1" s="1"/>
  <c r="CD39" i="1"/>
  <c r="GX39" i="1" s="1"/>
  <c r="CE39" i="1"/>
  <c r="GY39" i="1" s="1"/>
  <c r="CF39" i="1"/>
  <c r="CG39" i="1"/>
  <c r="HA39" i="1" s="1"/>
  <c r="CH39" i="1"/>
  <c r="HB39" i="1" s="1"/>
  <c r="EJ39" i="1"/>
  <c r="EN39" i="1"/>
  <c r="EZ39" i="1"/>
  <c r="FD39" i="1"/>
  <c r="GZ39" i="1"/>
  <c r="AY41" i="1"/>
  <c r="AZ41" i="1"/>
  <c r="BA41" i="1"/>
  <c r="EK41" i="1" s="1"/>
  <c r="BB41" i="1"/>
  <c r="EL41" i="1" s="1"/>
  <c r="BC41" i="1"/>
  <c r="EM41" i="1" s="1"/>
  <c r="BD41" i="1"/>
  <c r="EN41" i="1" s="1"/>
  <c r="BE41" i="1"/>
  <c r="EO41" i="1" s="1"/>
  <c r="BF41" i="1"/>
  <c r="EP41" i="1" s="1"/>
  <c r="BG41" i="1"/>
  <c r="BH41" i="1"/>
  <c r="ER41" i="1" s="1"/>
  <c r="BI41" i="1"/>
  <c r="BJ41" i="1"/>
  <c r="ET41" i="1" s="1"/>
  <c r="BK41" i="1"/>
  <c r="EU41" i="1" s="1"/>
  <c r="BL41" i="1"/>
  <c r="EV41" i="1" s="1"/>
  <c r="BM41" i="1"/>
  <c r="BN41" i="1"/>
  <c r="EX41" i="1" s="1"/>
  <c r="BO41" i="1"/>
  <c r="BP41" i="1"/>
  <c r="EZ41" i="1" s="1"/>
  <c r="BQ41" i="1"/>
  <c r="FA41" i="1" s="1"/>
  <c r="BR41" i="1"/>
  <c r="FB41" i="1" s="1"/>
  <c r="BS41" i="1"/>
  <c r="FC41" i="1" s="1"/>
  <c r="BT41" i="1"/>
  <c r="FD41" i="1" s="1"/>
  <c r="BU41" i="1"/>
  <c r="FE41" i="1" s="1"/>
  <c r="BV41" i="1"/>
  <c r="FF41" i="1" s="1"/>
  <c r="BW41" i="1"/>
  <c r="BX41" i="1"/>
  <c r="FH41" i="1" s="1"/>
  <c r="BY41" i="1"/>
  <c r="FI41" i="1" s="1"/>
  <c r="BZ41" i="1"/>
  <c r="FJ41" i="1" s="1"/>
  <c r="CA41" i="1"/>
  <c r="GU41" i="1" s="1"/>
  <c r="CB41" i="1"/>
  <c r="CC41" i="1"/>
  <c r="GW41" i="1" s="1"/>
  <c r="CD41" i="1"/>
  <c r="GX41" i="1" s="1"/>
  <c r="CE41" i="1"/>
  <c r="GY41" i="1" s="1"/>
  <c r="CF41" i="1"/>
  <c r="GZ41" i="1" s="1"/>
  <c r="CG41" i="1"/>
  <c r="HA41" i="1" s="1"/>
  <c r="CH41" i="1"/>
  <c r="HB41" i="1" s="1"/>
  <c r="EI41" i="1"/>
  <c r="EQ41" i="1"/>
  <c r="ES41" i="1"/>
  <c r="EW41" i="1"/>
  <c r="EY41" i="1"/>
  <c r="FG41" i="1"/>
  <c r="AY43" i="1"/>
  <c r="EI43" i="1" s="1"/>
  <c r="AZ43" i="1"/>
  <c r="BA43" i="1"/>
  <c r="EK43" i="1" s="1"/>
  <c r="BB43" i="1"/>
  <c r="EL43" i="1" s="1"/>
  <c r="BC43" i="1"/>
  <c r="EM43" i="1" s="1"/>
  <c r="BD43" i="1"/>
  <c r="EN43" i="1" s="1"/>
  <c r="BE43" i="1"/>
  <c r="BF43" i="1"/>
  <c r="EP43" i="1" s="1"/>
  <c r="BG43" i="1"/>
  <c r="EQ43" i="1" s="1"/>
  <c r="BH43" i="1"/>
  <c r="ER43" i="1" s="1"/>
  <c r="BI43" i="1"/>
  <c r="ES43" i="1" s="1"/>
  <c r="BJ43" i="1"/>
  <c r="ET43" i="1" s="1"/>
  <c r="BK43" i="1"/>
  <c r="EU43" i="1" s="1"/>
  <c r="BL43" i="1"/>
  <c r="EV43" i="1" s="1"/>
  <c r="BM43" i="1"/>
  <c r="EW43" i="1" s="1"/>
  <c r="BN43" i="1"/>
  <c r="EX43" i="1" s="1"/>
  <c r="BO43" i="1"/>
  <c r="EY43" i="1" s="1"/>
  <c r="BP43" i="1"/>
  <c r="EZ43" i="1" s="1"/>
  <c r="BQ43" i="1"/>
  <c r="FA43" i="1" s="1"/>
  <c r="BR43" i="1"/>
  <c r="FB43" i="1" s="1"/>
  <c r="BS43" i="1"/>
  <c r="FC43" i="1" s="1"/>
  <c r="BT43" i="1"/>
  <c r="FD43" i="1" s="1"/>
  <c r="BU43" i="1"/>
  <c r="FE43" i="1" s="1"/>
  <c r="BV43" i="1"/>
  <c r="FF43" i="1" s="1"/>
  <c r="BW43" i="1"/>
  <c r="FG43" i="1" s="1"/>
  <c r="BX43" i="1"/>
  <c r="FH43" i="1" s="1"/>
  <c r="BY43" i="1"/>
  <c r="FI43" i="1" s="1"/>
  <c r="BZ43" i="1"/>
  <c r="FJ43" i="1" s="1"/>
  <c r="CA43" i="1"/>
  <c r="GU43" i="1" s="1"/>
  <c r="CB43" i="1"/>
  <c r="CC43" i="1"/>
  <c r="GW43" i="1" s="1"/>
  <c r="CD43" i="1"/>
  <c r="CE43" i="1"/>
  <c r="GY43" i="1" s="1"/>
  <c r="CF43" i="1"/>
  <c r="GZ43" i="1" s="1"/>
  <c r="CG43" i="1"/>
  <c r="HA43" i="1" s="1"/>
  <c r="CH43" i="1"/>
  <c r="HB43" i="1" s="1"/>
  <c r="EO43" i="1"/>
  <c r="GX43" i="1"/>
  <c r="AY45" i="1"/>
  <c r="EI45" i="1" s="1"/>
  <c r="AZ45" i="1"/>
  <c r="EJ45" i="1" s="1"/>
  <c r="BA45" i="1"/>
  <c r="EK45" i="1" s="1"/>
  <c r="BB45" i="1"/>
  <c r="EL45" i="1" s="1"/>
  <c r="BC45" i="1"/>
  <c r="EM45" i="1" s="1"/>
  <c r="BD45" i="1"/>
  <c r="EN45" i="1" s="1"/>
  <c r="BE45" i="1"/>
  <c r="EO45" i="1" s="1"/>
  <c r="BF45" i="1"/>
  <c r="EP45" i="1" s="1"/>
  <c r="BG45" i="1"/>
  <c r="EQ45" i="1" s="1"/>
  <c r="BH45" i="1"/>
  <c r="ER45" i="1" s="1"/>
  <c r="BI45" i="1"/>
  <c r="ES45" i="1" s="1"/>
  <c r="BJ45" i="1"/>
  <c r="ET45" i="1" s="1"/>
  <c r="BK45" i="1"/>
  <c r="EU45" i="1" s="1"/>
  <c r="BL45" i="1"/>
  <c r="EV45" i="1" s="1"/>
  <c r="BM45" i="1"/>
  <c r="EW45" i="1" s="1"/>
  <c r="BN45" i="1"/>
  <c r="EX45" i="1" s="1"/>
  <c r="BO45" i="1"/>
  <c r="EY45" i="1" s="1"/>
  <c r="BP45" i="1"/>
  <c r="EZ45" i="1" s="1"/>
  <c r="BQ45" i="1"/>
  <c r="FA45" i="1" s="1"/>
  <c r="BR45" i="1"/>
  <c r="FB45" i="1" s="1"/>
  <c r="BS45" i="1"/>
  <c r="FC45" i="1" s="1"/>
  <c r="BT45" i="1"/>
  <c r="FD45" i="1" s="1"/>
  <c r="BU45" i="1"/>
  <c r="FE45" i="1" s="1"/>
  <c r="BV45" i="1"/>
  <c r="FF45" i="1" s="1"/>
  <c r="BW45" i="1"/>
  <c r="FG45" i="1" s="1"/>
  <c r="BX45" i="1"/>
  <c r="FH45" i="1" s="1"/>
  <c r="BY45" i="1"/>
  <c r="FI45" i="1" s="1"/>
  <c r="BZ45" i="1"/>
  <c r="FJ45" i="1" s="1"/>
  <c r="CA45" i="1"/>
  <c r="GU45" i="1" s="1"/>
  <c r="CB45" i="1"/>
  <c r="CC45" i="1"/>
  <c r="GW45" i="1" s="1"/>
  <c r="CD45" i="1"/>
  <c r="GX45" i="1" s="1"/>
  <c r="CE45" i="1"/>
  <c r="GY45" i="1" s="1"/>
  <c r="CF45" i="1"/>
  <c r="GZ45" i="1" s="1"/>
  <c r="CG45" i="1"/>
  <c r="HA45" i="1" s="1"/>
  <c r="CH45" i="1"/>
  <c r="HB45" i="1" s="1"/>
  <c r="AY47" i="1"/>
  <c r="AZ47" i="1"/>
  <c r="EJ47" i="1" s="1"/>
  <c r="BA47" i="1"/>
  <c r="EK47" i="1" s="1"/>
  <c r="BB47" i="1"/>
  <c r="EL47" i="1" s="1"/>
  <c r="BC47" i="1"/>
  <c r="EM47" i="1" s="1"/>
  <c r="BD47" i="1"/>
  <c r="BE47" i="1"/>
  <c r="EO47" i="1" s="1"/>
  <c r="BF47" i="1"/>
  <c r="BG47" i="1"/>
  <c r="BH47" i="1"/>
  <c r="BI47" i="1"/>
  <c r="BJ47" i="1"/>
  <c r="BK47" i="1"/>
  <c r="BL47" i="1"/>
  <c r="EV47" i="1" s="1"/>
  <c r="BM47" i="1"/>
  <c r="BN47" i="1"/>
  <c r="EX47" i="1" s="1"/>
  <c r="BO47" i="1"/>
  <c r="BP47" i="1"/>
  <c r="EZ47" i="1" s="1"/>
  <c r="BQ47" i="1"/>
  <c r="FA47" i="1" s="1"/>
  <c r="BR47" i="1"/>
  <c r="BS47" i="1"/>
  <c r="BT47" i="1"/>
  <c r="BU47" i="1"/>
  <c r="FE47" i="1" s="1"/>
  <c r="BV47" i="1"/>
  <c r="FF47" i="1" s="1"/>
  <c r="BW47" i="1"/>
  <c r="BX47" i="1"/>
  <c r="BY47" i="1"/>
  <c r="FI47" i="1" s="1"/>
  <c r="BZ47" i="1"/>
  <c r="CA47" i="1"/>
  <c r="CB47" i="1"/>
  <c r="GV47" i="1" s="1"/>
  <c r="CC47" i="1"/>
  <c r="CD47" i="1"/>
  <c r="CE47" i="1"/>
  <c r="CF47" i="1"/>
  <c r="CG47" i="1"/>
  <c r="HA47" i="1" s="1"/>
  <c r="CH47" i="1"/>
  <c r="HB47" i="1" s="1"/>
  <c r="EI47" i="1"/>
  <c r="EN47" i="1"/>
  <c r="EP47" i="1"/>
  <c r="EQ47" i="1"/>
  <c r="ER47" i="1"/>
  <c r="ES47" i="1"/>
  <c r="ET47" i="1"/>
  <c r="EU47" i="1"/>
  <c r="EW47" i="1"/>
  <c r="EY47" i="1"/>
  <c r="FB47" i="1"/>
  <c r="FC47" i="1"/>
  <c r="FD47" i="1"/>
  <c r="FG47" i="1"/>
  <c r="FH47" i="1"/>
  <c r="FJ47" i="1"/>
  <c r="GU47" i="1"/>
  <c r="GW47" i="1"/>
  <c r="GX47" i="1"/>
  <c r="GY47" i="1"/>
  <c r="AY48" i="1"/>
  <c r="AZ48" i="1"/>
  <c r="BA48" i="1"/>
  <c r="EK48" i="1" s="1"/>
  <c r="BB48" i="1"/>
  <c r="EL48" i="1" s="1"/>
  <c r="BC48" i="1"/>
  <c r="EM48" i="1" s="1"/>
  <c r="BD48" i="1"/>
  <c r="EN48" i="1" s="1"/>
  <c r="BE48" i="1"/>
  <c r="EO48" i="1" s="1"/>
  <c r="BF48" i="1"/>
  <c r="EP48" i="1" s="1"/>
  <c r="BG48" i="1"/>
  <c r="EQ48" i="1" s="1"/>
  <c r="BH48" i="1"/>
  <c r="ER48" i="1" s="1"/>
  <c r="BI48" i="1"/>
  <c r="ES48" i="1" s="1"/>
  <c r="BJ48" i="1"/>
  <c r="ET48" i="1" s="1"/>
  <c r="BK48" i="1"/>
  <c r="EU48" i="1" s="1"/>
  <c r="BL48" i="1"/>
  <c r="EV48" i="1" s="1"/>
  <c r="BM48" i="1"/>
  <c r="EW48" i="1" s="1"/>
  <c r="BN48" i="1"/>
  <c r="EX48" i="1" s="1"/>
  <c r="BO48" i="1"/>
  <c r="EY48" i="1" s="1"/>
  <c r="BP48" i="1"/>
  <c r="EZ48" i="1" s="1"/>
  <c r="BQ48" i="1"/>
  <c r="FA48" i="1" s="1"/>
  <c r="BR48" i="1"/>
  <c r="FB48" i="1" s="1"/>
  <c r="BS48" i="1"/>
  <c r="FC48" i="1" s="1"/>
  <c r="BT48" i="1"/>
  <c r="FD48" i="1" s="1"/>
  <c r="BU48" i="1"/>
  <c r="FE48" i="1" s="1"/>
  <c r="BV48" i="1"/>
  <c r="FF48" i="1" s="1"/>
  <c r="BW48" i="1"/>
  <c r="FG48" i="1" s="1"/>
  <c r="BX48" i="1"/>
  <c r="FH48" i="1" s="1"/>
  <c r="BY48" i="1"/>
  <c r="FI48" i="1" s="1"/>
  <c r="BZ48" i="1"/>
  <c r="FJ48" i="1" s="1"/>
  <c r="CA48" i="1"/>
  <c r="GU48" i="1" s="1"/>
  <c r="CB48" i="1"/>
  <c r="CC48" i="1"/>
  <c r="GW48" i="1" s="1"/>
  <c r="CD48" i="1"/>
  <c r="GX48" i="1" s="1"/>
  <c r="CE48" i="1"/>
  <c r="GY48" i="1" s="1"/>
  <c r="CF48" i="1"/>
  <c r="GZ48" i="1" s="1"/>
  <c r="CG48" i="1"/>
  <c r="HA48" i="1" s="1"/>
  <c r="CH48" i="1"/>
  <c r="HB48" i="1" s="1"/>
  <c r="EI48" i="1"/>
  <c r="AY49" i="1"/>
  <c r="EI49" i="1" s="1"/>
  <c r="AZ49" i="1"/>
  <c r="BA49" i="1"/>
  <c r="EK49" i="1" s="1"/>
  <c r="BB49" i="1"/>
  <c r="EL49" i="1" s="1"/>
  <c r="BC49" i="1"/>
  <c r="EM49" i="1" s="1"/>
  <c r="BD49" i="1"/>
  <c r="EN49" i="1" s="1"/>
  <c r="BE49" i="1"/>
  <c r="EO49" i="1" s="1"/>
  <c r="BF49" i="1"/>
  <c r="EP49" i="1" s="1"/>
  <c r="BG49" i="1"/>
  <c r="EQ49" i="1" s="1"/>
  <c r="BH49" i="1"/>
  <c r="ER49" i="1" s="1"/>
  <c r="BI49" i="1"/>
  <c r="ES49" i="1" s="1"/>
  <c r="BJ49" i="1"/>
  <c r="ET49" i="1" s="1"/>
  <c r="BK49" i="1"/>
  <c r="EU49" i="1" s="1"/>
  <c r="BL49" i="1"/>
  <c r="EV49" i="1" s="1"/>
  <c r="BM49" i="1"/>
  <c r="EW49" i="1" s="1"/>
  <c r="BN49" i="1"/>
  <c r="EX49" i="1" s="1"/>
  <c r="BO49" i="1"/>
  <c r="EY49" i="1" s="1"/>
  <c r="BP49" i="1"/>
  <c r="EZ49" i="1" s="1"/>
  <c r="BQ49" i="1"/>
  <c r="FA49" i="1" s="1"/>
  <c r="BR49" i="1"/>
  <c r="FB49" i="1" s="1"/>
  <c r="BS49" i="1"/>
  <c r="FC49" i="1" s="1"/>
  <c r="BT49" i="1"/>
  <c r="FD49" i="1" s="1"/>
  <c r="BU49" i="1"/>
  <c r="FE49" i="1" s="1"/>
  <c r="BV49" i="1"/>
  <c r="FF49" i="1" s="1"/>
  <c r="BW49" i="1"/>
  <c r="FG49" i="1" s="1"/>
  <c r="BX49" i="1"/>
  <c r="FH49" i="1" s="1"/>
  <c r="BY49" i="1"/>
  <c r="FI49" i="1" s="1"/>
  <c r="BZ49" i="1"/>
  <c r="FJ49" i="1" s="1"/>
  <c r="CA49" i="1"/>
  <c r="GU49" i="1" s="1"/>
  <c r="CB49" i="1"/>
  <c r="CC49" i="1"/>
  <c r="GW49" i="1" s="1"/>
  <c r="CD49" i="1"/>
  <c r="GX49" i="1" s="1"/>
  <c r="CE49" i="1"/>
  <c r="GY49" i="1" s="1"/>
  <c r="CF49" i="1"/>
  <c r="GZ49" i="1" s="1"/>
  <c r="CG49" i="1"/>
  <c r="HA49" i="1" s="1"/>
  <c r="CH49" i="1"/>
  <c r="HB49" i="1" s="1"/>
  <c r="AY50" i="1"/>
  <c r="EI50" i="1" s="1"/>
  <c r="AZ50" i="1"/>
  <c r="BA50" i="1"/>
  <c r="EK50" i="1" s="1"/>
  <c r="BB50" i="1"/>
  <c r="EL50" i="1" s="1"/>
  <c r="BC50" i="1"/>
  <c r="EM50" i="1" s="1"/>
  <c r="BD50" i="1"/>
  <c r="EN50" i="1" s="1"/>
  <c r="BE50" i="1"/>
  <c r="EO50" i="1" s="1"/>
  <c r="BF50" i="1"/>
  <c r="EP50" i="1" s="1"/>
  <c r="BG50" i="1"/>
  <c r="EQ50" i="1" s="1"/>
  <c r="BH50" i="1"/>
  <c r="ER50" i="1" s="1"/>
  <c r="BI50" i="1"/>
  <c r="ES50" i="1" s="1"/>
  <c r="BJ50" i="1"/>
  <c r="ET50" i="1" s="1"/>
  <c r="BK50" i="1"/>
  <c r="EU50" i="1" s="1"/>
  <c r="BL50" i="1"/>
  <c r="EV50" i="1" s="1"/>
  <c r="BM50" i="1"/>
  <c r="EW50" i="1" s="1"/>
  <c r="BN50" i="1"/>
  <c r="EX50" i="1" s="1"/>
  <c r="BO50" i="1"/>
  <c r="EY50" i="1" s="1"/>
  <c r="BP50" i="1"/>
  <c r="EZ50" i="1" s="1"/>
  <c r="BQ50" i="1"/>
  <c r="FA50" i="1" s="1"/>
  <c r="BR50" i="1"/>
  <c r="FB50" i="1" s="1"/>
  <c r="BS50" i="1"/>
  <c r="FC50" i="1" s="1"/>
  <c r="BT50" i="1"/>
  <c r="FD50" i="1" s="1"/>
  <c r="BU50" i="1"/>
  <c r="FE50" i="1" s="1"/>
  <c r="BV50" i="1"/>
  <c r="FF50" i="1" s="1"/>
  <c r="BW50" i="1"/>
  <c r="FG50" i="1" s="1"/>
  <c r="BX50" i="1"/>
  <c r="FH50" i="1" s="1"/>
  <c r="BY50" i="1"/>
  <c r="FI50" i="1" s="1"/>
  <c r="BZ50" i="1"/>
  <c r="FJ50" i="1" s="1"/>
  <c r="CA50" i="1"/>
  <c r="GU50" i="1" s="1"/>
  <c r="CB50" i="1"/>
  <c r="CC50" i="1"/>
  <c r="GW50" i="1" s="1"/>
  <c r="CD50" i="1"/>
  <c r="GX50" i="1" s="1"/>
  <c r="CE50" i="1"/>
  <c r="GY50" i="1" s="1"/>
  <c r="CF50" i="1"/>
  <c r="GZ50" i="1" s="1"/>
  <c r="CG50" i="1"/>
  <c r="HA50" i="1" s="1"/>
  <c r="CH50" i="1"/>
  <c r="HB50" i="1" s="1"/>
  <c r="AY51" i="1"/>
  <c r="EI51" i="1" s="1"/>
  <c r="AZ51" i="1"/>
  <c r="BA51" i="1"/>
  <c r="EK51" i="1" s="1"/>
  <c r="BB51" i="1"/>
  <c r="EL51" i="1" s="1"/>
  <c r="BC51" i="1"/>
  <c r="EM51" i="1" s="1"/>
  <c r="BD51" i="1"/>
  <c r="EN51" i="1" s="1"/>
  <c r="BE51" i="1"/>
  <c r="EO51" i="1" s="1"/>
  <c r="BF51" i="1"/>
  <c r="EP51" i="1" s="1"/>
  <c r="BG51" i="1"/>
  <c r="EQ51" i="1" s="1"/>
  <c r="BH51" i="1"/>
  <c r="ER51" i="1" s="1"/>
  <c r="BI51" i="1"/>
  <c r="ES51" i="1" s="1"/>
  <c r="BJ51" i="1"/>
  <c r="ET51" i="1" s="1"/>
  <c r="BK51" i="1"/>
  <c r="EU51" i="1" s="1"/>
  <c r="BL51" i="1"/>
  <c r="EV51" i="1" s="1"/>
  <c r="BM51" i="1"/>
  <c r="EW51" i="1" s="1"/>
  <c r="BN51" i="1"/>
  <c r="EX51" i="1" s="1"/>
  <c r="BO51" i="1"/>
  <c r="EY51" i="1" s="1"/>
  <c r="BP51" i="1"/>
  <c r="EZ51" i="1" s="1"/>
  <c r="BQ51" i="1"/>
  <c r="FA51" i="1" s="1"/>
  <c r="BR51" i="1"/>
  <c r="FB51" i="1" s="1"/>
  <c r="BS51" i="1"/>
  <c r="FC51" i="1" s="1"/>
  <c r="BT51" i="1"/>
  <c r="FD51" i="1" s="1"/>
  <c r="BU51" i="1"/>
  <c r="FE51" i="1" s="1"/>
  <c r="BV51" i="1"/>
  <c r="FF51" i="1" s="1"/>
  <c r="BW51" i="1"/>
  <c r="FG51" i="1" s="1"/>
  <c r="BX51" i="1"/>
  <c r="FH51" i="1" s="1"/>
  <c r="BY51" i="1"/>
  <c r="FI51" i="1" s="1"/>
  <c r="BZ51" i="1"/>
  <c r="FJ51" i="1" s="1"/>
  <c r="CA51" i="1"/>
  <c r="GU51" i="1" s="1"/>
  <c r="CB51" i="1"/>
  <c r="GV51" i="1" s="1"/>
  <c r="CC51" i="1"/>
  <c r="GW51" i="1" s="1"/>
  <c r="CD51" i="1"/>
  <c r="GX51" i="1" s="1"/>
  <c r="CE51" i="1"/>
  <c r="GY51" i="1" s="1"/>
  <c r="CF51" i="1"/>
  <c r="GZ51" i="1" s="1"/>
  <c r="CG51" i="1"/>
  <c r="HA51" i="1" s="1"/>
  <c r="CH51" i="1"/>
  <c r="HB51" i="1" s="1"/>
  <c r="AY52" i="1"/>
  <c r="EI52" i="1" s="1"/>
  <c r="AZ52" i="1"/>
  <c r="BA52" i="1"/>
  <c r="EK52" i="1" s="1"/>
  <c r="BB52" i="1"/>
  <c r="EL52" i="1" s="1"/>
  <c r="BC52" i="1"/>
  <c r="EM52" i="1" s="1"/>
  <c r="BD52" i="1"/>
  <c r="EN52" i="1" s="1"/>
  <c r="BE52" i="1"/>
  <c r="EO52" i="1" s="1"/>
  <c r="BF52" i="1"/>
  <c r="EP52" i="1" s="1"/>
  <c r="BG52" i="1"/>
  <c r="EQ52" i="1" s="1"/>
  <c r="BH52" i="1"/>
  <c r="ER52" i="1" s="1"/>
  <c r="BI52" i="1"/>
  <c r="ES52" i="1" s="1"/>
  <c r="BJ52" i="1"/>
  <c r="ET52" i="1" s="1"/>
  <c r="BK52" i="1"/>
  <c r="EU52" i="1" s="1"/>
  <c r="BL52" i="1"/>
  <c r="EV52" i="1" s="1"/>
  <c r="BM52" i="1"/>
  <c r="EW52" i="1" s="1"/>
  <c r="BN52" i="1"/>
  <c r="EX52" i="1" s="1"/>
  <c r="BO52" i="1"/>
  <c r="EY52" i="1" s="1"/>
  <c r="BP52" i="1"/>
  <c r="EZ52" i="1" s="1"/>
  <c r="BQ52" i="1"/>
  <c r="FA52" i="1" s="1"/>
  <c r="BR52" i="1"/>
  <c r="FB52" i="1" s="1"/>
  <c r="BS52" i="1"/>
  <c r="FC52" i="1" s="1"/>
  <c r="BT52" i="1"/>
  <c r="FD52" i="1" s="1"/>
  <c r="BU52" i="1"/>
  <c r="FE52" i="1" s="1"/>
  <c r="BV52" i="1"/>
  <c r="FF52" i="1" s="1"/>
  <c r="BW52" i="1"/>
  <c r="FG52" i="1" s="1"/>
  <c r="BX52" i="1"/>
  <c r="FH52" i="1" s="1"/>
  <c r="BY52" i="1"/>
  <c r="FI52" i="1" s="1"/>
  <c r="BZ52" i="1"/>
  <c r="FJ52" i="1" s="1"/>
  <c r="CA52" i="1"/>
  <c r="GU52" i="1" s="1"/>
  <c r="CB52" i="1"/>
  <c r="CC52" i="1"/>
  <c r="GW52" i="1" s="1"/>
  <c r="CD52" i="1"/>
  <c r="GX52" i="1" s="1"/>
  <c r="CE52" i="1"/>
  <c r="GY52" i="1" s="1"/>
  <c r="CF52" i="1"/>
  <c r="GZ52" i="1" s="1"/>
  <c r="CG52" i="1"/>
  <c r="HA52" i="1" s="1"/>
  <c r="CH52" i="1"/>
  <c r="HB52" i="1" s="1"/>
  <c r="AY53" i="1"/>
  <c r="EI53" i="1" s="1"/>
  <c r="AZ53" i="1"/>
  <c r="BA53" i="1"/>
  <c r="EK53" i="1" s="1"/>
  <c r="BB53" i="1"/>
  <c r="EL53" i="1" s="1"/>
  <c r="BC53" i="1"/>
  <c r="EM53" i="1" s="1"/>
  <c r="BD53" i="1"/>
  <c r="EN53" i="1" s="1"/>
  <c r="BE53" i="1"/>
  <c r="EO53" i="1" s="1"/>
  <c r="BF53" i="1"/>
  <c r="EP53" i="1" s="1"/>
  <c r="BG53" i="1"/>
  <c r="EQ53" i="1" s="1"/>
  <c r="BH53" i="1"/>
  <c r="ER53" i="1" s="1"/>
  <c r="BI53" i="1"/>
  <c r="ES53" i="1" s="1"/>
  <c r="BJ53" i="1"/>
  <c r="ET53" i="1" s="1"/>
  <c r="BK53" i="1"/>
  <c r="EU53" i="1" s="1"/>
  <c r="BL53" i="1"/>
  <c r="EV53" i="1" s="1"/>
  <c r="BM53" i="1"/>
  <c r="EW53" i="1" s="1"/>
  <c r="BN53" i="1"/>
  <c r="EX53" i="1" s="1"/>
  <c r="BO53" i="1"/>
  <c r="EY53" i="1" s="1"/>
  <c r="BP53" i="1"/>
  <c r="EZ53" i="1" s="1"/>
  <c r="BQ53" i="1"/>
  <c r="FA53" i="1" s="1"/>
  <c r="BR53" i="1"/>
  <c r="FB53" i="1" s="1"/>
  <c r="BS53" i="1"/>
  <c r="FC53" i="1" s="1"/>
  <c r="BT53" i="1"/>
  <c r="FD53" i="1" s="1"/>
  <c r="BU53" i="1"/>
  <c r="FE53" i="1" s="1"/>
  <c r="BV53" i="1"/>
  <c r="FF53" i="1" s="1"/>
  <c r="BW53" i="1"/>
  <c r="FG53" i="1" s="1"/>
  <c r="BX53" i="1"/>
  <c r="FH53" i="1" s="1"/>
  <c r="BY53" i="1"/>
  <c r="FI53" i="1" s="1"/>
  <c r="BZ53" i="1"/>
  <c r="FJ53" i="1" s="1"/>
  <c r="CA53" i="1"/>
  <c r="GU53" i="1" s="1"/>
  <c r="CB53" i="1"/>
  <c r="GV53" i="1" s="1"/>
  <c r="CC53" i="1"/>
  <c r="GW53" i="1" s="1"/>
  <c r="CD53" i="1"/>
  <c r="GX53" i="1" s="1"/>
  <c r="CE53" i="1"/>
  <c r="GY53" i="1" s="1"/>
  <c r="CF53" i="1"/>
  <c r="GZ53" i="1" s="1"/>
  <c r="CG53" i="1"/>
  <c r="HA53" i="1" s="1"/>
  <c r="CH53" i="1"/>
  <c r="HB53" i="1" s="1"/>
  <c r="AY54" i="1"/>
  <c r="EI54" i="1" s="1"/>
  <c r="AZ54" i="1"/>
  <c r="BA54" i="1"/>
  <c r="EK54" i="1" s="1"/>
  <c r="BB54" i="1"/>
  <c r="EL54" i="1" s="1"/>
  <c r="BC54" i="1"/>
  <c r="EM54" i="1" s="1"/>
  <c r="BD54" i="1"/>
  <c r="EN54" i="1" s="1"/>
  <c r="BE54" i="1"/>
  <c r="EO54" i="1" s="1"/>
  <c r="BF54" i="1"/>
  <c r="EP54" i="1" s="1"/>
  <c r="BG54" i="1"/>
  <c r="EQ54" i="1" s="1"/>
  <c r="BH54" i="1"/>
  <c r="ER54" i="1" s="1"/>
  <c r="BI54" i="1"/>
  <c r="ES54" i="1" s="1"/>
  <c r="BJ54" i="1"/>
  <c r="ET54" i="1" s="1"/>
  <c r="BK54" i="1"/>
  <c r="EU54" i="1" s="1"/>
  <c r="BL54" i="1"/>
  <c r="EV54" i="1" s="1"/>
  <c r="BM54" i="1"/>
  <c r="EW54" i="1" s="1"/>
  <c r="BN54" i="1"/>
  <c r="EX54" i="1" s="1"/>
  <c r="BO54" i="1"/>
  <c r="EY54" i="1" s="1"/>
  <c r="BP54" i="1"/>
  <c r="EZ54" i="1" s="1"/>
  <c r="BQ54" i="1"/>
  <c r="FA54" i="1" s="1"/>
  <c r="BR54" i="1"/>
  <c r="FB54" i="1" s="1"/>
  <c r="BS54" i="1"/>
  <c r="FC54" i="1" s="1"/>
  <c r="BT54" i="1"/>
  <c r="FD54" i="1" s="1"/>
  <c r="BU54" i="1"/>
  <c r="FE54" i="1" s="1"/>
  <c r="BV54" i="1"/>
  <c r="FF54" i="1" s="1"/>
  <c r="BW54" i="1"/>
  <c r="FG54" i="1" s="1"/>
  <c r="BX54" i="1"/>
  <c r="FH54" i="1" s="1"/>
  <c r="BY54" i="1"/>
  <c r="FI54" i="1" s="1"/>
  <c r="BZ54" i="1"/>
  <c r="FJ54" i="1" s="1"/>
  <c r="CA54" i="1"/>
  <c r="GU54" i="1" s="1"/>
  <c r="CB54" i="1"/>
  <c r="GV54" i="1" s="1"/>
  <c r="CC54" i="1"/>
  <c r="GW54" i="1" s="1"/>
  <c r="CD54" i="1"/>
  <c r="GX54" i="1" s="1"/>
  <c r="CE54" i="1"/>
  <c r="GY54" i="1" s="1"/>
  <c r="CF54" i="1"/>
  <c r="GZ54" i="1" s="1"/>
  <c r="CG54" i="1"/>
  <c r="HA54" i="1" s="1"/>
  <c r="CH54" i="1"/>
  <c r="HB54" i="1" s="1"/>
  <c r="AY55" i="1"/>
  <c r="EI55" i="1" s="1"/>
  <c r="AZ55" i="1"/>
  <c r="BA55" i="1"/>
  <c r="EK55" i="1" s="1"/>
  <c r="BB55" i="1"/>
  <c r="EL55" i="1" s="1"/>
  <c r="BC55" i="1"/>
  <c r="EM55" i="1" s="1"/>
  <c r="BD55" i="1"/>
  <c r="EN55" i="1" s="1"/>
  <c r="BE55" i="1"/>
  <c r="EO55" i="1" s="1"/>
  <c r="BF55" i="1"/>
  <c r="EP55" i="1" s="1"/>
  <c r="BG55" i="1"/>
  <c r="EQ55" i="1" s="1"/>
  <c r="BH55" i="1"/>
  <c r="ER55" i="1" s="1"/>
  <c r="BI55" i="1"/>
  <c r="ES55" i="1" s="1"/>
  <c r="BJ55" i="1"/>
  <c r="ET55" i="1" s="1"/>
  <c r="BK55" i="1"/>
  <c r="EU55" i="1" s="1"/>
  <c r="BL55" i="1"/>
  <c r="EV55" i="1" s="1"/>
  <c r="BM55" i="1"/>
  <c r="EW55" i="1" s="1"/>
  <c r="BN55" i="1"/>
  <c r="EX55" i="1" s="1"/>
  <c r="BO55" i="1"/>
  <c r="EY55" i="1" s="1"/>
  <c r="BP55" i="1"/>
  <c r="EZ55" i="1" s="1"/>
  <c r="BQ55" i="1"/>
  <c r="FA55" i="1" s="1"/>
  <c r="BR55" i="1"/>
  <c r="FB55" i="1" s="1"/>
  <c r="BS55" i="1"/>
  <c r="FC55" i="1" s="1"/>
  <c r="BT55" i="1"/>
  <c r="FD55" i="1" s="1"/>
  <c r="BU55" i="1"/>
  <c r="FE55" i="1" s="1"/>
  <c r="BV55" i="1"/>
  <c r="FF55" i="1" s="1"/>
  <c r="BW55" i="1"/>
  <c r="FG55" i="1" s="1"/>
  <c r="BX55" i="1"/>
  <c r="FH55" i="1" s="1"/>
  <c r="BY55" i="1"/>
  <c r="FI55" i="1" s="1"/>
  <c r="BZ55" i="1"/>
  <c r="FJ55" i="1" s="1"/>
  <c r="CA55" i="1"/>
  <c r="GU55" i="1" s="1"/>
  <c r="CB55" i="1"/>
  <c r="GV55" i="1" s="1"/>
  <c r="CC55" i="1"/>
  <c r="GW55" i="1" s="1"/>
  <c r="CD55" i="1"/>
  <c r="GX55" i="1" s="1"/>
  <c r="CE55" i="1"/>
  <c r="GY55" i="1" s="1"/>
  <c r="CF55" i="1"/>
  <c r="GZ55" i="1" s="1"/>
  <c r="CG55" i="1"/>
  <c r="HA55" i="1" s="1"/>
  <c r="CH55" i="1"/>
  <c r="HB55" i="1" s="1"/>
  <c r="AY56" i="1"/>
  <c r="AZ56" i="1"/>
  <c r="BA56" i="1"/>
  <c r="EK56" i="1" s="1"/>
  <c r="BB56" i="1"/>
  <c r="EL56" i="1" s="1"/>
  <c r="BC56" i="1"/>
  <c r="EM56" i="1" s="1"/>
  <c r="BD56" i="1"/>
  <c r="EN56" i="1" s="1"/>
  <c r="BE56" i="1"/>
  <c r="EO56" i="1" s="1"/>
  <c r="BF56" i="1"/>
  <c r="EP56" i="1" s="1"/>
  <c r="BG56" i="1"/>
  <c r="EQ56" i="1" s="1"/>
  <c r="BH56" i="1"/>
  <c r="ER56" i="1" s="1"/>
  <c r="BI56" i="1"/>
  <c r="ES56" i="1" s="1"/>
  <c r="BJ56" i="1"/>
  <c r="ET56" i="1" s="1"/>
  <c r="BK56" i="1"/>
  <c r="EU56" i="1" s="1"/>
  <c r="BL56" i="1"/>
  <c r="EV56" i="1" s="1"/>
  <c r="BM56" i="1"/>
  <c r="EW56" i="1" s="1"/>
  <c r="BN56" i="1"/>
  <c r="EX56" i="1" s="1"/>
  <c r="BO56" i="1"/>
  <c r="EY56" i="1" s="1"/>
  <c r="BP56" i="1"/>
  <c r="EZ56" i="1" s="1"/>
  <c r="BQ56" i="1"/>
  <c r="FA56" i="1" s="1"/>
  <c r="BR56" i="1"/>
  <c r="FB56" i="1" s="1"/>
  <c r="BS56" i="1"/>
  <c r="FC56" i="1" s="1"/>
  <c r="BT56" i="1"/>
  <c r="FD56" i="1" s="1"/>
  <c r="BU56" i="1"/>
  <c r="FE56" i="1" s="1"/>
  <c r="BV56" i="1"/>
  <c r="FF56" i="1" s="1"/>
  <c r="BW56" i="1"/>
  <c r="FG56" i="1" s="1"/>
  <c r="BX56" i="1"/>
  <c r="FH56" i="1" s="1"/>
  <c r="BY56" i="1"/>
  <c r="FI56" i="1" s="1"/>
  <c r="BZ56" i="1"/>
  <c r="FJ56" i="1" s="1"/>
  <c r="CA56" i="1"/>
  <c r="GU56" i="1" s="1"/>
  <c r="CB56" i="1"/>
  <c r="GV56" i="1" s="1"/>
  <c r="CC56" i="1"/>
  <c r="GW56" i="1" s="1"/>
  <c r="CD56" i="1"/>
  <c r="GX56" i="1" s="1"/>
  <c r="CE56" i="1"/>
  <c r="GY56" i="1" s="1"/>
  <c r="CF56" i="1"/>
  <c r="GZ56" i="1" s="1"/>
  <c r="CG56" i="1"/>
  <c r="HA56" i="1" s="1"/>
  <c r="CH56" i="1"/>
  <c r="HB56" i="1" s="1"/>
  <c r="AY57" i="1"/>
  <c r="EI57" i="1" s="1"/>
  <c r="AZ57" i="1"/>
  <c r="BA57" i="1"/>
  <c r="EK57" i="1" s="1"/>
  <c r="BB57" i="1"/>
  <c r="EL57" i="1" s="1"/>
  <c r="BC57" i="1"/>
  <c r="EM57" i="1" s="1"/>
  <c r="BD57" i="1"/>
  <c r="EN57" i="1" s="1"/>
  <c r="BE57" i="1"/>
  <c r="EO57" i="1" s="1"/>
  <c r="BF57" i="1"/>
  <c r="EP57" i="1" s="1"/>
  <c r="BG57" i="1"/>
  <c r="EQ57" i="1" s="1"/>
  <c r="BH57" i="1"/>
  <c r="ER57" i="1" s="1"/>
  <c r="BI57" i="1"/>
  <c r="ES57" i="1" s="1"/>
  <c r="BJ57" i="1"/>
  <c r="ET57" i="1" s="1"/>
  <c r="BK57" i="1"/>
  <c r="EU57" i="1" s="1"/>
  <c r="BL57" i="1"/>
  <c r="EV57" i="1" s="1"/>
  <c r="BM57" i="1"/>
  <c r="EW57" i="1" s="1"/>
  <c r="BN57" i="1"/>
  <c r="EX57" i="1" s="1"/>
  <c r="BO57" i="1"/>
  <c r="EY57" i="1" s="1"/>
  <c r="BP57" i="1"/>
  <c r="EZ57" i="1" s="1"/>
  <c r="BQ57" i="1"/>
  <c r="FA57" i="1" s="1"/>
  <c r="BR57" i="1"/>
  <c r="FB57" i="1" s="1"/>
  <c r="BS57" i="1"/>
  <c r="FC57" i="1" s="1"/>
  <c r="BT57" i="1"/>
  <c r="FD57" i="1" s="1"/>
  <c r="BU57" i="1"/>
  <c r="FE57" i="1" s="1"/>
  <c r="BV57" i="1"/>
  <c r="FF57" i="1" s="1"/>
  <c r="BW57" i="1"/>
  <c r="FG57" i="1" s="1"/>
  <c r="BX57" i="1"/>
  <c r="FH57" i="1" s="1"/>
  <c r="BY57" i="1"/>
  <c r="FI57" i="1" s="1"/>
  <c r="BZ57" i="1"/>
  <c r="FJ57" i="1" s="1"/>
  <c r="CA57" i="1"/>
  <c r="GU57" i="1" s="1"/>
  <c r="CB57" i="1"/>
  <c r="CC57" i="1"/>
  <c r="GW57" i="1" s="1"/>
  <c r="CD57" i="1"/>
  <c r="GX57" i="1" s="1"/>
  <c r="CE57" i="1"/>
  <c r="GY57" i="1" s="1"/>
  <c r="CF57" i="1"/>
  <c r="GZ57" i="1" s="1"/>
  <c r="CG57" i="1"/>
  <c r="HA57" i="1" s="1"/>
  <c r="CH57" i="1"/>
  <c r="HB57" i="1" s="1"/>
  <c r="AY58" i="1"/>
  <c r="AZ58" i="1"/>
  <c r="BA58" i="1"/>
  <c r="EK58" i="1" s="1"/>
  <c r="BB58" i="1"/>
  <c r="EL58" i="1" s="1"/>
  <c r="BC58" i="1"/>
  <c r="EM58" i="1" s="1"/>
  <c r="BD58" i="1"/>
  <c r="EN58" i="1" s="1"/>
  <c r="BE58" i="1"/>
  <c r="EO58" i="1" s="1"/>
  <c r="BF58" i="1"/>
  <c r="EP58" i="1" s="1"/>
  <c r="BG58" i="1"/>
  <c r="EQ58" i="1" s="1"/>
  <c r="BH58" i="1"/>
  <c r="ER58" i="1" s="1"/>
  <c r="BI58" i="1"/>
  <c r="ES58" i="1" s="1"/>
  <c r="BJ58" i="1"/>
  <c r="ET58" i="1" s="1"/>
  <c r="BK58" i="1"/>
  <c r="EU58" i="1" s="1"/>
  <c r="BL58" i="1"/>
  <c r="EV58" i="1" s="1"/>
  <c r="BM58" i="1"/>
  <c r="EW58" i="1" s="1"/>
  <c r="BN58" i="1"/>
  <c r="EX58" i="1" s="1"/>
  <c r="BO58" i="1"/>
  <c r="EY58" i="1" s="1"/>
  <c r="BP58" i="1"/>
  <c r="EZ58" i="1" s="1"/>
  <c r="BQ58" i="1"/>
  <c r="FA58" i="1" s="1"/>
  <c r="BR58" i="1"/>
  <c r="FB58" i="1" s="1"/>
  <c r="BS58" i="1"/>
  <c r="FC58" i="1" s="1"/>
  <c r="BT58" i="1"/>
  <c r="FD58" i="1" s="1"/>
  <c r="BU58" i="1"/>
  <c r="FE58" i="1" s="1"/>
  <c r="BV58" i="1"/>
  <c r="FF58" i="1" s="1"/>
  <c r="BW58" i="1"/>
  <c r="FG58" i="1" s="1"/>
  <c r="BX58" i="1"/>
  <c r="FH58" i="1" s="1"/>
  <c r="BY58" i="1"/>
  <c r="FI58" i="1" s="1"/>
  <c r="BZ58" i="1"/>
  <c r="FJ58" i="1" s="1"/>
  <c r="CA58" i="1"/>
  <c r="GU58" i="1" s="1"/>
  <c r="CB58" i="1"/>
  <c r="GV58" i="1" s="1"/>
  <c r="CC58" i="1"/>
  <c r="GW58" i="1" s="1"/>
  <c r="CD58" i="1"/>
  <c r="GX58" i="1" s="1"/>
  <c r="CE58" i="1"/>
  <c r="GY58" i="1" s="1"/>
  <c r="CF58" i="1"/>
  <c r="GZ58" i="1" s="1"/>
  <c r="CG58" i="1"/>
  <c r="HA58" i="1" s="1"/>
  <c r="CH58" i="1"/>
  <c r="HB58" i="1" s="1"/>
  <c r="AY59" i="1"/>
  <c r="AZ59" i="1"/>
  <c r="BA59" i="1"/>
  <c r="EK59" i="1" s="1"/>
  <c r="BB59" i="1"/>
  <c r="EL59" i="1" s="1"/>
  <c r="BC59" i="1"/>
  <c r="EM59" i="1" s="1"/>
  <c r="BD59" i="1"/>
  <c r="EN59" i="1" s="1"/>
  <c r="BE59" i="1"/>
  <c r="EO59" i="1" s="1"/>
  <c r="BF59" i="1"/>
  <c r="EP59" i="1" s="1"/>
  <c r="BG59" i="1"/>
  <c r="EQ59" i="1" s="1"/>
  <c r="BH59" i="1"/>
  <c r="ER59" i="1" s="1"/>
  <c r="BI59" i="1"/>
  <c r="ES59" i="1" s="1"/>
  <c r="BJ59" i="1"/>
  <c r="ET59" i="1" s="1"/>
  <c r="BK59" i="1"/>
  <c r="EU59" i="1" s="1"/>
  <c r="BL59" i="1"/>
  <c r="EV59" i="1" s="1"/>
  <c r="BM59" i="1"/>
  <c r="EW59" i="1" s="1"/>
  <c r="BN59" i="1"/>
  <c r="EX59" i="1" s="1"/>
  <c r="BO59" i="1"/>
  <c r="EY59" i="1" s="1"/>
  <c r="BP59" i="1"/>
  <c r="EZ59" i="1" s="1"/>
  <c r="BQ59" i="1"/>
  <c r="FA59" i="1" s="1"/>
  <c r="BR59" i="1"/>
  <c r="FB59" i="1" s="1"/>
  <c r="BS59" i="1"/>
  <c r="FC59" i="1" s="1"/>
  <c r="BT59" i="1"/>
  <c r="FD59" i="1" s="1"/>
  <c r="BU59" i="1"/>
  <c r="FE59" i="1" s="1"/>
  <c r="BV59" i="1"/>
  <c r="FF59" i="1" s="1"/>
  <c r="BW59" i="1"/>
  <c r="FG59" i="1" s="1"/>
  <c r="BX59" i="1"/>
  <c r="FH59" i="1" s="1"/>
  <c r="BY59" i="1"/>
  <c r="FI59" i="1" s="1"/>
  <c r="BZ59" i="1"/>
  <c r="FJ59" i="1" s="1"/>
  <c r="CA59" i="1"/>
  <c r="CB59" i="1"/>
  <c r="CC59" i="1"/>
  <c r="GW59" i="1" s="1"/>
  <c r="CD59" i="1"/>
  <c r="GX59" i="1" s="1"/>
  <c r="CE59" i="1"/>
  <c r="GY59" i="1" s="1"/>
  <c r="CF59" i="1"/>
  <c r="GZ59" i="1" s="1"/>
  <c r="CG59" i="1"/>
  <c r="HA59" i="1" s="1"/>
  <c r="CH59" i="1"/>
  <c r="HB59" i="1" s="1"/>
  <c r="GU59" i="1"/>
  <c r="AY60" i="1"/>
  <c r="AZ60" i="1"/>
  <c r="BA60" i="1"/>
  <c r="EK60" i="1" s="1"/>
  <c r="BB60" i="1"/>
  <c r="EL60" i="1" s="1"/>
  <c r="BC60" i="1"/>
  <c r="EM60" i="1" s="1"/>
  <c r="BD60" i="1"/>
  <c r="EN60" i="1" s="1"/>
  <c r="BE60" i="1"/>
  <c r="EO60" i="1" s="1"/>
  <c r="BF60" i="1"/>
  <c r="EP60" i="1" s="1"/>
  <c r="BG60" i="1"/>
  <c r="BH60" i="1"/>
  <c r="ER60" i="1" s="1"/>
  <c r="BI60" i="1"/>
  <c r="ES60" i="1" s="1"/>
  <c r="BJ60" i="1"/>
  <c r="ET60" i="1" s="1"/>
  <c r="BK60" i="1"/>
  <c r="EU60" i="1" s="1"/>
  <c r="BL60" i="1"/>
  <c r="EV60" i="1" s="1"/>
  <c r="BM60" i="1"/>
  <c r="EW60" i="1" s="1"/>
  <c r="BN60" i="1"/>
  <c r="EX60" i="1" s="1"/>
  <c r="BO60" i="1"/>
  <c r="BP60" i="1"/>
  <c r="EZ60" i="1" s="1"/>
  <c r="BQ60" i="1"/>
  <c r="FA60" i="1" s="1"/>
  <c r="BR60" i="1"/>
  <c r="FB60" i="1" s="1"/>
  <c r="BS60" i="1"/>
  <c r="FC60" i="1" s="1"/>
  <c r="BT60" i="1"/>
  <c r="FD60" i="1" s="1"/>
  <c r="BU60" i="1"/>
  <c r="FE60" i="1" s="1"/>
  <c r="BV60" i="1"/>
  <c r="FF60" i="1" s="1"/>
  <c r="BW60" i="1"/>
  <c r="BX60" i="1"/>
  <c r="FH60" i="1" s="1"/>
  <c r="BY60" i="1"/>
  <c r="FI60" i="1" s="1"/>
  <c r="BZ60" i="1"/>
  <c r="FJ60" i="1" s="1"/>
  <c r="CA60" i="1"/>
  <c r="GU60" i="1" s="1"/>
  <c r="CB60" i="1"/>
  <c r="CC60" i="1"/>
  <c r="GW60" i="1" s="1"/>
  <c r="CD60" i="1"/>
  <c r="GX60" i="1" s="1"/>
  <c r="CE60" i="1"/>
  <c r="GY60" i="1" s="1"/>
  <c r="CF60" i="1"/>
  <c r="GZ60" i="1" s="1"/>
  <c r="CG60" i="1"/>
  <c r="HA60" i="1" s="1"/>
  <c r="CH60" i="1"/>
  <c r="HB60" i="1" s="1"/>
  <c r="EI60" i="1"/>
  <c r="EQ60" i="1"/>
  <c r="EY60" i="1"/>
  <c r="FG60" i="1"/>
  <c r="AY61" i="1"/>
  <c r="AZ61" i="1"/>
  <c r="BA61" i="1"/>
  <c r="EK61" i="1" s="1"/>
  <c r="BB61" i="1"/>
  <c r="EL61" i="1" s="1"/>
  <c r="BC61" i="1"/>
  <c r="EM61" i="1" s="1"/>
  <c r="BD61" i="1"/>
  <c r="EN61" i="1" s="1"/>
  <c r="BE61" i="1"/>
  <c r="EO61" i="1" s="1"/>
  <c r="BF61" i="1"/>
  <c r="EP61" i="1" s="1"/>
  <c r="BG61" i="1"/>
  <c r="EQ61" i="1" s="1"/>
  <c r="BH61" i="1"/>
  <c r="ER61" i="1" s="1"/>
  <c r="BI61" i="1"/>
  <c r="ES61" i="1" s="1"/>
  <c r="BJ61" i="1"/>
  <c r="ET61" i="1" s="1"/>
  <c r="BK61" i="1"/>
  <c r="EU61" i="1" s="1"/>
  <c r="BL61" i="1"/>
  <c r="EV61" i="1" s="1"/>
  <c r="BM61" i="1"/>
  <c r="EW61" i="1" s="1"/>
  <c r="BN61" i="1"/>
  <c r="EX61" i="1" s="1"/>
  <c r="BO61" i="1"/>
  <c r="EY61" i="1" s="1"/>
  <c r="BP61" i="1"/>
  <c r="EZ61" i="1" s="1"/>
  <c r="BQ61" i="1"/>
  <c r="FA61" i="1" s="1"/>
  <c r="BR61" i="1"/>
  <c r="FB61" i="1" s="1"/>
  <c r="BS61" i="1"/>
  <c r="FC61" i="1" s="1"/>
  <c r="BT61" i="1"/>
  <c r="FD61" i="1" s="1"/>
  <c r="BU61" i="1"/>
  <c r="FE61" i="1" s="1"/>
  <c r="BV61" i="1"/>
  <c r="FF61" i="1" s="1"/>
  <c r="BW61" i="1"/>
  <c r="FG61" i="1" s="1"/>
  <c r="BX61" i="1"/>
  <c r="FH61" i="1" s="1"/>
  <c r="BY61" i="1"/>
  <c r="FI61" i="1" s="1"/>
  <c r="BZ61" i="1"/>
  <c r="FJ61" i="1" s="1"/>
  <c r="CA61" i="1"/>
  <c r="GU61" i="1" s="1"/>
  <c r="CB61" i="1"/>
  <c r="CC61" i="1"/>
  <c r="GW61" i="1" s="1"/>
  <c r="CD61" i="1"/>
  <c r="GX61" i="1" s="1"/>
  <c r="CE61" i="1"/>
  <c r="GY61" i="1" s="1"/>
  <c r="CF61" i="1"/>
  <c r="GZ61" i="1" s="1"/>
  <c r="CG61" i="1"/>
  <c r="HA61" i="1" s="1"/>
  <c r="CH61" i="1"/>
  <c r="HB61" i="1" s="1"/>
  <c r="EI61" i="1"/>
  <c r="AY62" i="1"/>
  <c r="AZ62" i="1"/>
  <c r="BA62" i="1"/>
  <c r="EK62" i="1" s="1"/>
  <c r="BB62" i="1"/>
  <c r="EL62" i="1" s="1"/>
  <c r="BC62" i="1"/>
  <c r="EM62" i="1" s="1"/>
  <c r="BD62" i="1"/>
  <c r="EN62" i="1" s="1"/>
  <c r="BE62" i="1"/>
  <c r="EO62" i="1" s="1"/>
  <c r="BF62" i="1"/>
  <c r="EP62" i="1" s="1"/>
  <c r="BG62" i="1"/>
  <c r="EQ62" i="1" s="1"/>
  <c r="BH62" i="1"/>
  <c r="ER62" i="1" s="1"/>
  <c r="BI62" i="1"/>
  <c r="ES62" i="1" s="1"/>
  <c r="BJ62" i="1"/>
  <c r="ET62" i="1" s="1"/>
  <c r="BK62" i="1"/>
  <c r="EU62" i="1" s="1"/>
  <c r="BL62" i="1"/>
  <c r="EV62" i="1" s="1"/>
  <c r="BM62" i="1"/>
  <c r="EW62" i="1" s="1"/>
  <c r="BN62" i="1"/>
  <c r="EX62" i="1" s="1"/>
  <c r="BO62" i="1"/>
  <c r="EY62" i="1" s="1"/>
  <c r="BP62" i="1"/>
  <c r="EZ62" i="1" s="1"/>
  <c r="BQ62" i="1"/>
  <c r="FA62" i="1" s="1"/>
  <c r="BR62" i="1"/>
  <c r="FB62" i="1" s="1"/>
  <c r="BS62" i="1"/>
  <c r="FC62" i="1" s="1"/>
  <c r="BT62" i="1"/>
  <c r="FD62" i="1" s="1"/>
  <c r="BU62" i="1"/>
  <c r="FE62" i="1" s="1"/>
  <c r="BV62" i="1"/>
  <c r="FF62" i="1" s="1"/>
  <c r="BW62" i="1"/>
  <c r="BX62" i="1"/>
  <c r="FH62" i="1" s="1"/>
  <c r="BY62" i="1"/>
  <c r="FI62" i="1" s="1"/>
  <c r="BZ62" i="1"/>
  <c r="FJ62" i="1" s="1"/>
  <c r="CA62" i="1"/>
  <c r="GU62" i="1" s="1"/>
  <c r="CB62" i="1"/>
  <c r="CC62" i="1"/>
  <c r="GW62" i="1" s="1"/>
  <c r="CD62" i="1"/>
  <c r="GX62" i="1" s="1"/>
  <c r="CE62" i="1"/>
  <c r="CF62" i="1"/>
  <c r="GZ62" i="1" s="1"/>
  <c r="CG62" i="1"/>
  <c r="HA62" i="1" s="1"/>
  <c r="CH62" i="1"/>
  <c r="HB62" i="1" s="1"/>
  <c r="EI62" i="1"/>
  <c r="FG62" i="1"/>
  <c r="GY62" i="1"/>
  <c r="AY63" i="1"/>
  <c r="AZ63" i="1"/>
  <c r="BA63" i="1"/>
  <c r="EK63" i="1" s="1"/>
  <c r="BB63" i="1"/>
  <c r="EL63" i="1" s="1"/>
  <c r="BC63" i="1"/>
  <c r="EM63" i="1" s="1"/>
  <c r="BD63" i="1"/>
  <c r="EN63" i="1" s="1"/>
  <c r="BE63" i="1"/>
  <c r="EO63" i="1" s="1"/>
  <c r="BF63" i="1"/>
  <c r="EP63" i="1" s="1"/>
  <c r="BG63" i="1"/>
  <c r="EQ63" i="1" s="1"/>
  <c r="BH63" i="1"/>
  <c r="ER63" i="1" s="1"/>
  <c r="BI63" i="1"/>
  <c r="ES63" i="1" s="1"/>
  <c r="BJ63" i="1"/>
  <c r="ET63" i="1" s="1"/>
  <c r="BK63" i="1"/>
  <c r="EU63" i="1" s="1"/>
  <c r="BL63" i="1"/>
  <c r="EV63" i="1" s="1"/>
  <c r="BM63" i="1"/>
  <c r="EW63" i="1" s="1"/>
  <c r="BN63" i="1"/>
  <c r="EX63" i="1" s="1"/>
  <c r="BO63" i="1"/>
  <c r="BP63" i="1"/>
  <c r="EZ63" i="1" s="1"/>
  <c r="BQ63" i="1"/>
  <c r="FA63" i="1" s="1"/>
  <c r="BR63" i="1"/>
  <c r="FB63" i="1" s="1"/>
  <c r="BS63" i="1"/>
  <c r="FC63" i="1" s="1"/>
  <c r="BT63" i="1"/>
  <c r="FD63" i="1" s="1"/>
  <c r="BU63" i="1"/>
  <c r="FE63" i="1" s="1"/>
  <c r="BV63" i="1"/>
  <c r="FF63" i="1" s="1"/>
  <c r="BW63" i="1"/>
  <c r="FG63" i="1" s="1"/>
  <c r="BX63" i="1"/>
  <c r="FH63" i="1" s="1"/>
  <c r="BY63" i="1"/>
  <c r="FI63" i="1" s="1"/>
  <c r="BZ63" i="1"/>
  <c r="FJ63" i="1" s="1"/>
  <c r="CA63" i="1"/>
  <c r="GU63" i="1" s="1"/>
  <c r="CB63" i="1"/>
  <c r="CC63" i="1"/>
  <c r="GW63" i="1" s="1"/>
  <c r="CD63" i="1"/>
  <c r="GX63" i="1" s="1"/>
  <c r="CE63" i="1"/>
  <c r="GY63" i="1" s="1"/>
  <c r="CF63" i="1"/>
  <c r="GZ63" i="1" s="1"/>
  <c r="CG63" i="1"/>
  <c r="HA63" i="1" s="1"/>
  <c r="CH63" i="1"/>
  <c r="HB63" i="1" s="1"/>
  <c r="EI63" i="1"/>
  <c r="EY63" i="1"/>
  <c r="AY64" i="1"/>
  <c r="EI64" i="1" s="1"/>
  <c r="AZ64" i="1"/>
  <c r="BA64" i="1"/>
  <c r="EK64" i="1" s="1"/>
  <c r="BB64" i="1"/>
  <c r="EL64" i="1" s="1"/>
  <c r="BC64" i="1"/>
  <c r="EM64" i="1" s="1"/>
  <c r="BD64" i="1"/>
  <c r="EN64" i="1" s="1"/>
  <c r="BE64" i="1"/>
  <c r="EO64" i="1" s="1"/>
  <c r="BF64" i="1"/>
  <c r="EP64" i="1" s="1"/>
  <c r="BG64" i="1"/>
  <c r="EQ64" i="1" s="1"/>
  <c r="BH64" i="1"/>
  <c r="ER64" i="1" s="1"/>
  <c r="BI64" i="1"/>
  <c r="ES64" i="1" s="1"/>
  <c r="BJ64" i="1"/>
  <c r="ET64" i="1" s="1"/>
  <c r="BK64" i="1"/>
  <c r="EU64" i="1" s="1"/>
  <c r="BL64" i="1"/>
  <c r="EV64" i="1" s="1"/>
  <c r="BM64" i="1"/>
  <c r="EW64" i="1" s="1"/>
  <c r="BN64" i="1"/>
  <c r="EX64" i="1" s="1"/>
  <c r="BO64" i="1"/>
  <c r="EY64" i="1" s="1"/>
  <c r="BP64" i="1"/>
  <c r="EZ64" i="1" s="1"/>
  <c r="BQ64" i="1"/>
  <c r="FA64" i="1" s="1"/>
  <c r="BR64" i="1"/>
  <c r="FB64" i="1" s="1"/>
  <c r="BS64" i="1"/>
  <c r="FC64" i="1" s="1"/>
  <c r="BT64" i="1"/>
  <c r="FD64" i="1" s="1"/>
  <c r="BU64" i="1"/>
  <c r="FE64" i="1" s="1"/>
  <c r="BV64" i="1"/>
  <c r="FF64" i="1" s="1"/>
  <c r="BW64" i="1"/>
  <c r="FG64" i="1" s="1"/>
  <c r="BX64" i="1"/>
  <c r="FH64" i="1" s="1"/>
  <c r="BY64" i="1"/>
  <c r="FI64" i="1" s="1"/>
  <c r="BZ64" i="1"/>
  <c r="FJ64" i="1" s="1"/>
  <c r="CA64" i="1"/>
  <c r="GU64" i="1" s="1"/>
  <c r="CB64" i="1"/>
  <c r="CC64" i="1"/>
  <c r="GW64" i="1" s="1"/>
  <c r="CD64" i="1"/>
  <c r="GX64" i="1" s="1"/>
  <c r="CE64" i="1"/>
  <c r="GY64" i="1" s="1"/>
  <c r="CF64" i="1"/>
  <c r="GZ64" i="1" s="1"/>
  <c r="CG64" i="1"/>
  <c r="HA64" i="1" s="1"/>
  <c r="CH64" i="1"/>
  <c r="HB64" i="1" s="1"/>
  <c r="AV9" i="1"/>
  <c r="AV11" i="1"/>
  <c r="HI27" i="1"/>
  <c r="HP27" i="1" s="1"/>
  <c r="HW27" i="1" s="1"/>
  <c r="HX27" i="1" s="1"/>
  <c r="HI31" i="1"/>
  <c r="HP31" i="1" s="1"/>
  <c r="HW31" i="1" s="1"/>
  <c r="HX31" i="1" s="1"/>
  <c r="HI32" i="1"/>
  <c r="HP32" i="1" s="1"/>
  <c r="HW32" i="1" s="1"/>
  <c r="HX32" i="1" s="1"/>
  <c r="HI33" i="1"/>
  <c r="HP33" i="1" s="1"/>
  <c r="HW33" i="1" s="1"/>
  <c r="HX33" i="1" s="1"/>
  <c r="HI34" i="1"/>
  <c r="HP34" i="1" s="1"/>
  <c r="HW34" i="1" s="1"/>
  <c r="HX34" i="1" s="1"/>
  <c r="HI36" i="1"/>
  <c r="HP36" i="1" s="1"/>
  <c r="HW36" i="1" s="1"/>
  <c r="HX36" i="1" s="1"/>
  <c r="HF37" i="1"/>
  <c r="HI37" i="1"/>
  <c r="HP37" i="1" s="1"/>
  <c r="HW37" i="1" s="1"/>
  <c r="HX37" i="1" s="1"/>
  <c r="HI38" i="1"/>
  <c r="HP38" i="1" s="1"/>
  <c r="HW38" i="1" s="1"/>
  <c r="HX38" i="1" s="1"/>
  <c r="HI44" i="1"/>
  <c r="HO44" i="1" s="1"/>
  <c r="AV44" i="1"/>
  <c r="HI45" i="1"/>
  <c r="HP45" i="1" s="1"/>
  <c r="HW45" i="1" s="1"/>
  <c r="HX45" i="1" s="1"/>
  <c r="HI46" i="1"/>
  <c r="HP46" i="1" s="1"/>
  <c r="HW46" i="1" s="1"/>
  <c r="HX46" i="1" s="1"/>
  <c r="AV47" i="1"/>
  <c r="HI47" i="1"/>
  <c r="HP47" i="1" s="1"/>
  <c r="HW47" i="1" s="1"/>
  <c r="HX47" i="1" s="1"/>
  <c r="HI48" i="1"/>
  <c r="HO48" i="1" s="1"/>
  <c r="HI25" i="1"/>
  <c r="HP25" i="1" s="1"/>
  <c r="HW25" i="1" s="1"/>
  <c r="HX25" i="1" s="1"/>
  <c r="AV25" i="1"/>
  <c r="IT25" i="1" s="1"/>
  <c r="HI26" i="1"/>
  <c r="HP26" i="1" s="1"/>
  <c r="HW26" i="1" s="1"/>
  <c r="HX26" i="1" s="1"/>
  <c r="HI28" i="1"/>
  <c r="HO28" i="1" s="1"/>
  <c r="HI29" i="1"/>
  <c r="HO29" i="1" s="1"/>
  <c r="HI30" i="1"/>
  <c r="HP30" i="1" s="1"/>
  <c r="HW30" i="1" s="1"/>
  <c r="HX30" i="1" s="1"/>
  <c r="HI35" i="1"/>
  <c r="HO35" i="1" s="1"/>
  <c r="HI39" i="1"/>
  <c r="HP39" i="1" s="1"/>
  <c r="HW39" i="1" s="1"/>
  <c r="HX39" i="1" s="1"/>
  <c r="HI40" i="1"/>
  <c r="HP40" i="1" s="1"/>
  <c r="HW40" i="1" s="1"/>
  <c r="HX40" i="1" s="1"/>
  <c r="HI41" i="1"/>
  <c r="HO41" i="1" s="1"/>
  <c r="HI42" i="1"/>
  <c r="HP42" i="1" s="1"/>
  <c r="HW42" i="1" s="1"/>
  <c r="HX42" i="1" s="1"/>
  <c r="HI43" i="1"/>
  <c r="HP43" i="1" s="1"/>
  <c r="HW43" i="1" s="1"/>
  <c r="HX43" i="1" s="1"/>
  <c r="HI49" i="1"/>
  <c r="HP49" i="1" s="1"/>
  <c r="HW49" i="1" s="1"/>
  <c r="HX49" i="1" s="1"/>
  <c r="HI50" i="1"/>
  <c r="HO50" i="1" s="1"/>
  <c r="HI52" i="1"/>
  <c r="HO52" i="1" s="1"/>
  <c r="HI53" i="1"/>
  <c r="HP53" i="1" s="1"/>
  <c r="HW53" i="1" s="1"/>
  <c r="HX53" i="1" s="1"/>
  <c r="HI54" i="1"/>
  <c r="HO54" i="1" s="1"/>
  <c r="HI55" i="1"/>
  <c r="HP55" i="1" s="1"/>
  <c r="HW55" i="1" s="1"/>
  <c r="HX55" i="1" s="1"/>
  <c r="HI56" i="1"/>
  <c r="HO56" i="1" s="1"/>
  <c r="HI57" i="1"/>
  <c r="HP57" i="1" s="1"/>
  <c r="HW57" i="1" s="1"/>
  <c r="HX57" i="1" s="1"/>
  <c r="HI58" i="1"/>
  <c r="HO58" i="1" s="1"/>
  <c r="HI59" i="1"/>
  <c r="HP59" i="1" s="1"/>
  <c r="HW59" i="1" s="1"/>
  <c r="HX59" i="1" s="1"/>
  <c r="HI60" i="1"/>
  <c r="HO60" i="1" s="1"/>
  <c r="HI61" i="1"/>
  <c r="HP61" i="1" s="1"/>
  <c r="HW61" i="1" s="1"/>
  <c r="HX61" i="1" s="1"/>
  <c r="HI62" i="1"/>
  <c r="HO62" i="1" s="1"/>
  <c r="HI63" i="1"/>
  <c r="HP63" i="1" s="1"/>
  <c r="HW63" i="1" s="1"/>
  <c r="HX63" i="1" s="1"/>
  <c r="HI64" i="1"/>
  <c r="HO64" i="1" s="1"/>
  <c r="HE5" i="1"/>
  <c r="HE6" i="1"/>
  <c r="HE8" i="1"/>
  <c r="HE9" i="1"/>
  <c r="HE10" i="1"/>
  <c r="HE11" i="1"/>
  <c r="HE12" i="1"/>
  <c r="HE13" i="1"/>
  <c r="HE14" i="1"/>
  <c r="HE17" i="1"/>
  <c r="HE19" i="1"/>
  <c r="HE21" i="1"/>
  <c r="HE22" i="1"/>
  <c r="HE27" i="1"/>
  <c r="HE31" i="1"/>
  <c r="HE32" i="1"/>
  <c r="HE33" i="1"/>
  <c r="HE34" i="1"/>
  <c r="HE36" i="1"/>
  <c r="HE37" i="1"/>
  <c r="HE38" i="1"/>
  <c r="HE44" i="1"/>
  <c r="HE45" i="1"/>
  <c r="HE46" i="1"/>
  <c r="HE47" i="1"/>
  <c r="HE48" i="1"/>
  <c r="HE7" i="1"/>
  <c r="HE15" i="1"/>
  <c r="HE16" i="1"/>
  <c r="HE18" i="1"/>
  <c r="HE20" i="1"/>
  <c r="HE23" i="1"/>
  <c r="HE24" i="1"/>
  <c r="HE25" i="1"/>
  <c r="HE26" i="1"/>
  <c r="HE28" i="1"/>
  <c r="HE29" i="1"/>
  <c r="HE30" i="1"/>
  <c r="HE35" i="1"/>
  <c r="HE39" i="1"/>
  <c r="HE40" i="1"/>
  <c r="HE41" i="1"/>
  <c r="HE42" i="1"/>
  <c r="HE43" i="1"/>
  <c r="HE49" i="1"/>
  <c r="HE50" i="1"/>
  <c r="HE51" i="1"/>
  <c r="HE52" i="1"/>
  <c r="HE53" i="1"/>
  <c r="HE54" i="1"/>
  <c r="HE55" i="1"/>
  <c r="HE56" i="1"/>
  <c r="HE57" i="1"/>
  <c r="HE58" i="1"/>
  <c r="HE59" i="1"/>
  <c r="HE60" i="1"/>
  <c r="HE61" i="1"/>
  <c r="HE62" i="1"/>
  <c r="HE63" i="1"/>
  <c r="HE64" i="1"/>
  <c r="HF55" i="1"/>
  <c r="CJ11" i="1"/>
  <c r="CK11" i="1" s="1"/>
  <c r="CJ46" i="1"/>
  <c r="CK46" i="1" s="1"/>
  <c r="HQ10" i="1"/>
  <c r="IJ5" i="1"/>
  <c r="IJ6" i="1"/>
  <c r="IQ6" i="1" s="1"/>
  <c r="IJ8" i="1"/>
  <c r="IQ8" i="1" s="1"/>
  <c r="IJ9" i="1"/>
  <c r="IJ10" i="1"/>
  <c r="IQ10" i="1" s="1"/>
  <c r="IJ11" i="1"/>
  <c r="IQ11" i="1" s="1"/>
  <c r="IJ12" i="1"/>
  <c r="IJ13" i="1"/>
  <c r="IQ13" i="1" s="1"/>
  <c r="IJ14" i="1"/>
  <c r="IJ17" i="1"/>
  <c r="IP17" i="1" s="1"/>
  <c r="IJ19" i="1"/>
  <c r="IQ19" i="1" s="1"/>
  <c r="IY19" i="1" s="1"/>
  <c r="IZ19" i="1" s="1"/>
  <c r="IJ21" i="1"/>
  <c r="IP21" i="1" s="1"/>
  <c r="IJ22" i="1"/>
  <c r="IP22" i="1" s="1"/>
  <c r="IJ7" i="1"/>
  <c r="IP7" i="1" s="1"/>
  <c r="IJ15" i="1"/>
  <c r="IQ15" i="1" s="1"/>
  <c r="IJ16" i="1"/>
  <c r="IP16" i="1" s="1"/>
  <c r="IJ18" i="1"/>
  <c r="IJ20" i="1"/>
  <c r="IP20" i="1" s="1"/>
  <c r="IJ23" i="1"/>
  <c r="IQ23" i="1" s="1"/>
  <c r="IY23" i="1" s="1"/>
  <c r="IZ23" i="1" s="1"/>
  <c r="IJ24" i="1"/>
  <c r="IJ25" i="1"/>
  <c r="IP25" i="1" s="1"/>
  <c r="IJ26" i="1"/>
  <c r="IJ52" i="1"/>
  <c r="IJ53" i="1"/>
  <c r="IQ53" i="1" s="1"/>
  <c r="IY53" i="1" s="1"/>
  <c r="IZ53" i="1" s="1"/>
  <c r="IJ54" i="1"/>
  <c r="IJ55" i="1"/>
  <c r="IQ55" i="1" s="1"/>
  <c r="IY55" i="1" s="1"/>
  <c r="IZ55" i="1" s="1"/>
  <c r="IJ56" i="1"/>
  <c r="IJ57" i="1"/>
  <c r="IQ57" i="1" s="1"/>
  <c r="IY57" i="1" s="1"/>
  <c r="IZ57" i="1" s="1"/>
  <c r="IJ58" i="1"/>
  <c r="IP58" i="1" s="1"/>
  <c r="IJ59" i="1"/>
  <c r="IQ59" i="1" s="1"/>
  <c r="IY59" i="1" s="1"/>
  <c r="IZ59" i="1" s="1"/>
  <c r="IJ60" i="1"/>
  <c r="IJ61" i="1"/>
  <c r="IQ61" i="1" s="1"/>
  <c r="IY61" i="1" s="1"/>
  <c r="IZ61" i="1" s="1"/>
  <c r="IJ62" i="1"/>
  <c r="IJ63" i="1"/>
  <c r="IQ63" i="1" s="1"/>
  <c r="IY63" i="1" s="1"/>
  <c r="IZ63" i="1" s="1"/>
  <c r="IJ64" i="1"/>
  <c r="IZ5" i="1"/>
  <c r="IZ6" i="1"/>
  <c r="IZ7" i="1"/>
  <c r="IZ8" i="1"/>
  <c r="IZ9" i="1"/>
  <c r="IZ10" i="1"/>
  <c r="IZ11" i="1"/>
  <c r="IZ12" i="1"/>
  <c r="IZ13" i="1"/>
  <c r="IZ14" i="1"/>
  <c r="IZ15" i="1"/>
  <c r="IZ16" i="1"/>
  <c r="IZ17" i="1"/>
  <c r="IR48" i="1"/>
  <c r="IR44" i="1"/>
  <c r="IR33" i="1"/>
  <c r="IR36" i="1"/>
  <c r="IR32" i="1"/>
  <c r="IR31" i="1"/>
  <c r="IR45" i="1"/>
  <c r="IR34" i="1"/>
  <c r="IR42" i="1"/>
  <c r="IR35" i="1"/>
  <c r="IR40" i="1"/>
  <c r="IR30" i="1"/>
  <c r="IR39" i="1"/>
  <c r="IR28" i="1"/>
  <c r="IR29" i="1"/>
  <c r="IR41" i="1"/>
  <c r="IR49" i="1"/>
  <c r="IR43" i="1"/>
  <c r="IR37" i="1"/>
  <c r="IR27" i="1"/>
  <c r="HQ17" i="1"/>
  <c r="HQ22" i="1"/>
  <c r="HQ8" i="1"/>
  <c r="HQ12" i="1"/>
  <c r="HQ19" i="1"/>
  <c r="HQ5" i="1"/>
  <c r="HQ13" i="1"/>
  <c r="HQ14" i="1"/>
  <c r="HQ23" i="1"/>
  <c r="HQ7" i="1"/>
  <c r="HQ15" i="1"/>
  <c r="HQ20" i="1"/>
  <c r="HQ16" i="1"/>
  <c r="HQ18" i="1"/>
  <c r="IX52" i="1"/>
  <c r="IX53" i="1"/>
  <c r="IX54" i="1"/>
  <c r="IX55" i="1"/>
  <c r="IX56" i="1"/>
  <c r="IX57" i="1"/>
  <c r="IX58" i="1"/>
  <c r="IX59" i="1"/>
  <c r="IX60" i="1"/>
  <c r="IX61" i="1"/>
  <c r="IX62" i="1"/>
  <c r="IX63" i="1"/>
  <c r="IX64" i="1"/>
  <c r="IX5" i="1"/>
  <c r="IX6" i="1"/>
  <c r="IX7" i="1"/>
  <c r="IX8" i="1"/>
  <c r="IX9" i="1"/>
  <c r="IX10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HD25" i="1"/>
  <c r="EF25" i="1"/>
  <c r="IR55" i="1"/>
  <c r="IR56" i="1"/>
  <c r="IR57" i="1"/>
  <c r="IR58" i="1"/>
  <c r="IR59" i="1"/>
  <c r="IR60" i="1"/>
  <c r="IR61" i="1"/>
  <c r="IR62" i="1"/>
  <c r="IR63" i="1"/>
  <c r="IR64" i="1"/>
  <c r="HQ55" i="1"/>
  <c r="HQ56" i="1"/>
  <c r="HQ57" i="1"/>
  <c r="HQ58" i="1"/>
  <c r="HQ59" i="1"/>
  <c r="HQ60" i="1"/>
  <c r="HQ61" i="1"/>
  <c r="HQ62" i="1"/>
  <c r="HQ63" i="1"/>
  <c r="HQ64" i="1"/>
  <c r="HQ25" i="1"/>
  <c r="G43" i="1"/>
  <c r="G44" i="1"/>
  <c r="G46" i="1"/>
  <c r="G47" i="1"/>
  <c r="G48" i="1"/>
  <c r="G18" i="1"/>
  <c r="G19" i="1"/>
  <c r="G20" i="1"/>
  <c r="G21" i="1"/>
  <c r="G22" i="1"/>
  <c r="G6" i="1"/>
  <c r="G16" i="1"/>
  <c r="G17" i="1"/>
  <c r="CI20" i="1"/>
  <c r="HQ21" i="1"/>
  <c r="IR47" i="1"/>
  <c r="IR38" i="1"/>
  <c r="IR46" i="1"/>
  <c r="JQ51" i="1"/>
  <c r="JQ52" i="1"/>
  <c r="JQ53" i="1"/>
  <c r="JQ54" i="1"/>
  <c r="JQ32" i="1"/>
  <c r="JX26" i="1" s="1"/>
  <c r="JQ33" i="1"/>
  <c r="JX27" i="1" s="1"/>
  <c r="JQ34" i="1"/>
  <c r="JX28" i="1" s="1"/>
  <c r="JQ35" i="1"/>
  <c r="JX29" i="1" s="1"/>
  <c r="JQ36" i="1"/>
  <c r="JX30" i="1" s="1"/>
  <c r="JQ37" i="1"/>
  <c r="JX31" i="1" s="1"/>
  <c r="JQ38" i="1"/>
  <c r="JX32" i="1" s="1"/>
  <c r="JQ39" i="1"/>
  <c r="JX33" i="1" s="1"/>
  <c r="JQ40" i="1"/>
  <c r="JX34" i="1" s="1"/>
  <c r="JQ41" i="1"/>
  <c r="JX35" i="1" s="1"/>
  <c r="JQ42" i="1"/>
  <c r="JX36" i="1" s="1"/>
  <c r="JQ43" i="1"/>
  <c r="JX37" i="1" s="1"/>
  <c r="JQ44" i="1"/>
  <c r="JX38" i="1" s="1"/>
  <c r="JQ45" i="1"/>
  <c r="JX39" i="1" s="1"/>
  <c r="JQ31" i="1"/>
  <c r="JX25" i="1" s="1"/>
  <c r="JI32" i="1"/>
  <c r="JX8" i="1" s="1"/>
  <c r="JI33" i="1"/>
  <c r="JX9" i="1" s="1"/>
  <c r="JI34" i="1"/>
  <c r="JX10" i="1" s="1"/>
  <c r="JI35" i="1"/>
  <c r="JX11" i="1" s="1"/>
  <c r="JI36" i="1"/>
  <c r="JX12" i="1" s="1"/>
  <c r="JI37" i="1"/>
  <c r="JX13" i="1" s="1"/>
  <c r="JI38" i="1"/>
  <c r="JX14" i="1" s="1"/>
  <c r="JI39" i="1"/>
  <c r="JX15" i="1" s="1"/>
  <c r="JI40" i="1"/>
  <c r="JX16" i="1" s="1"/>
  <c r="JI41" i="1"/>
  <c r="JX17" i="1" s="1"/>
  <c r="JI42" i="1"/>
  <c r="JX18" i="1" s="1"/>
  <c r="JI43" i="1"/>
  <c r="JX19" i="1" s="1"/>
  <c r="JI44" i="1"/>
  <c r="JX20" i="1" s="1"/>
  <c r="JI45" i="1"/>
  <c r="JX21" i="1" s="1"/>
  <c r="JI31" i="1"/>
  <c r="JX7" i="1" s="1"/>
  <c r="JQ46" i="1"/>
  <c r="JQ47" i="1"/>
  <c r="JQ48" i="1"/>
  <c r="JQ49" i="1"/>
  <c r="JQ50" i="1"/>
  <c r="JI46" i="1"/>
  <c r="JI47" i="1"/>
  <c r="JI48" i="1"/>
  <c r="JI49" i="1"/>
  <c r="JI50" i="1"/>
  <c r="EF26" i="1"/>
  <c r="HQ6" i="1"/>
  <c r="HQ11" i="1"/>
  <c r="HQ9" i="1"/>
  <c r="IR23" i="1"/>
  <c r="IR24" i="1"/>
  <c r="IR25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GR9" i="1"/>
  <c r="GU4" i="1"/>
  <c r="GV4" i="1"/>
  <c r="GW4" i="1"/>
  <c r="GX4" i="1"/>
  <c r="GY4" i="1"/>
  <c r="GZ4" i="1"/>
  <c r="HA4" i="1"/>
  <c r="HB4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5" i="1"/>
  <c r="AW25" i="1"/>
  <c r="AW26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IR50" i="1"/>
  <c r="IR26" i="1"/>
  <c r="G53" i="1"/>
  <c r="G52" i="1"/>
  <c r="G51" i="1"/>
  <c r="G50" i="1"/>
  <c r="G49" i="1"/>
  <c r="G45" i="1"/>
  <c r="G29" i="1"/>
  <c r="IR52" i="1"/>
  <c r="IR53" i="1"/>
  <c r="IR51" i="1"/>
  <c r="IR54" i="1"/>
  <c r="IR6" i="1"/>
  <c r="IR7" i="1"/>
  <c r="IR8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HQ24" i="1"/>
  <c r="HQ26" i="1"/>
  <c r="HQ27" i="1"/>
  <c r="HQ28" i="1"/>
  <c r="HQ29" i="1"/>
  <c r="HQ30" i="1"/>
  <c r="HQ31" i="1"/>
  <c r="HQ32" i="1"/>
  <c r="HQ33" i="1"/>
  <c r="HQ34" i="1"/>
  <c r="HQ35" i="1"/>
  <c r="HQ36" i="1"/>
  <c r="HQ37" i="1"/>
  <c r="HQ38" i="1"/>
  <c r="HQ39" i="1"/>
  <c r="HQ40" i="1"/>
  <c r="HQ41" i="1"/>
  <c r="HQ42" i="1"/>
  <c r="HQ43" i="1"/>
  <c r="HQ44" i="1"/>
  <c r="HQ45" i="1"/>
  <c r="HQ46" i="1"/>
  <c r="HQ47" i="1"/>
  <c r="HQ48" i="1"/>
  <c r="HQ49" i="1"/>
  <c r="HQ50" i="1"/>
  <c r="HQ51" i="1"/>
  <c r="HQ52" i="1"/>
  <c r="HQ53" i="1"/>
  <c r="HQ54" i="1"/>
  <c r="IR5" i="1"/>
  <c r="G54" i="1"/>
  <c r="G42" i="1"/>
  <c r="G41" i="1"/>
  <c r="G40" i="1"/>
  <c r="G39" i="1"/>
  <c r="G38" i="1"/>
  <c r="G37" i="1"/>
  <c r="G36" i="1"/>
  <c r="G35" i="1"/>
  <c r="G14" i="1"/>
  <c r="G15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EI4" i="1"/>
  <c r="G57" i="1"/>
  <c r="G56" i="1"/>
  <c r="G55" i="1"/>
  <c r="G32" i="1"/>
  <c r="G33" i="1"/>
  <c r="G34" i="1"/>
  <c r="G58" i="1"/>
  <c r="G27" i="1"/>
  <c r="G24" i="1"/>
  <c r="G25" i="1"/>
  <c r="G26" i="1"/>
  <c r="G11" i="1"/>
  <c r="G7" i="1"/>
  <c r="G8" i="1"/>
  <c r="G9" i="1"/>
  <c r="G10" i="1"/>
  <c r="G12" i="1"/>
  <c r="G13" i="1"/>
  <c r="G28" i="1"/>
  <c r="G30" i="1"/>
  <c r="G31" i="1"/>
  <c r="G59" i="1"/>
  <c r="G60" i="1"/>
  <c r="G61" i="1"/>
  <c r="G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J8" i="1" l="1"/>
  <c r="CK8" i="1" s="1"/>
  <c r="AV8" i="1"/>
  <c r="AV10" i="1"/>
  <c r="CJ44" i="1"/>
  <c r="CK44" i="1" s="1"/>
  <c r="CJ9" i="1"/>
  <c r="CK9" i="1" s="1"/>
  <c r="AV27" i="1"/>
  <c r="GP9" i="1"/>
  <c r="CJ10" i="1"/>
  <c r="CK10" i="1" s="1"/>
  <c r="AV18" i="1"/>
  <c r="HS18" i="1" s="1"/>
  <c r="CJ27" i="1"/>
  <c r="CK27" i="1" s="1"/>
  <c r="AV40" i="1"/>
  <c r="HS40" i="1" s="1"/>
  <c r="AV5" i="1"/>
  <c r="AV20" i="1"/>
  <c r="AV16" i="1"/>
  <c r="HD16" i="1" s="1"/>
  <c r="AV45" i="1"/>
  <c r="AV31" i="1"/>
  <c r="AV15" i="1"/>
  <c r="CJ48" i="1"/>
  <c r="CK48" i="1" s="1"/>
  <c r="AV42" i="1"/>
  <c r="AV14" i="1"/>
  <c r="CJ38" i="1"/>
  <c r="CK38" i="1" s="1"/>
  <c r="AV12" i="1"/>
  <c r="HS25" i="1"/>
  <c r="CJ17" i="1"/>
  <c r="CK17" i="1" s="1"/>
  <c r="AV35" i="1"/>
  <c r="AV23" i="1"/>
  <c r="AV17" i="1"/>
  <c r="AS27" i="1"/>
  <c r="AS19" i="1"/>
  <c r="FQ5" i="1"/>
  <c r="FY5" i="1"/>
  <c r="FU5" i="1"/>
  <c r="CI50" i="1"/>
  <c r="CI6" i="1"/>
  <c r="ID5" i="1"/>
  <c r="GK5" i="1"/>
  <c r="IA5" i="1"/>
  <c r="AS31" i="1"/>
  <c r="GG5" i="1"/>
  <c r="HZ5" i="1"/>
  <c r="IC5" i="1"/>
  <c r="GC5" i="1"/>
  <c r="CI63" i="1"/>
  <c r="IB5" i="1"/>
  <c r="AS15" i="1"/>
  <c r="GF46" i="1"/>
  <c r="FK46" i="1"/>
  <c r="DV46" i="1" s="1"/>
  <c r="IC21" i="1"/>
  <c r="GE21" i="1"/>
  <c r="FT46" i="1"/>
  <c r="CI17" i="1"/>
  <c r="AS14" i="1"/>
  <c r="CI7" i="1"/>
  <c r="AS20" i="1"/>
  <c r="AS8" i="1"/>
  <c r="FR5" i="1"/>
  <c r="IC6" i="1"/>
  <c r="HZ6" i="1"/>
  <c r="ID6" i="1"/>
  <c r="IA6" i="1"/>
  <c r="IB6" i="1"/>
  <c r="FU17" i="1"/>
  <c r="GC17" i="1"/>
  <c r="GK17" i="1"/>
  <c r="IB17" i="1"/>
  <c r="FQ17" i="1"/>
  <c r="GG17" i="1"/>
  <c r="ID17" i="1"/>
  <c r="FT17" i="1"/>
  <c r="GB17" i="1"/>
  <c r="HZ17" i="1"/>
  <c r="FK17" i="1"/>
  <c r="DV17" i="1" s="1"/>
  <c r="FX17" i="1"/>
  <c r="GF17" i="1"/>
  <c r="IC17" i="1"/>
  <c r="FY17" i="1"/>
  <c r="GJ17" i="1"/>
  <c r="GB46" i="1"/>
  <c r="FQ46" i="1"/>
  <c r="AS47" i="1"/>
  <c r="CI26" i="1"/>
  <c r="FX46" i="1"/>
  <c r="FR17" i="1"/>
  <c r="AS17" i="1"/>
  <c r="IC46" i="1"/>
  <c r="AS26" i="1"/>
  <c r="AS9" i="1"/>
  <c r="GJ46" i="1"/>
  <c r="GI21" i="1"/>
  <c r="AS21" i="1"/>
  <c r="IB46" i="1"/>
  <c r="GI46" i="1"/>
  <c r="GE46" i="1"/>
  <c r="GA46" i="1"/>
  <c r="FW46" i="1"/>
  <c r="FS46" i="1"/>
  <c r="IA12" i="1"/>
  <c r="CI59" i="1"/>
  <c r="IA46" i="1"/>
  <c r="IA17" i="1"/>
  <c r="GI17" i="1"/>
  <c r="GE17" i="1"/>
  <c r="GA17" i="1"/>
  <c r="FW17" i="1"/>
  <c r="FS17" i="1"/>
  <c r="GL46" i="1"/>
  <c r="GH46" i="1"/>
  <c r="GD46" i="1"/>
  <c r="FZ46" i="1"/>
  <c r="FV46" i="1"/>
  <c r="FR46" i="1"/>
  <c r="ID46" i="1"/>
  <c r="HZ46" i="1"/>
  <c r="CI46" i="1"/>
  <c r="GL17" i="1"/>
  <c r="GH17" i="1"/>
  <c r="GD17" i="1"/>
  <c r="FZ17" i="1"/>
  <c r="FV17" i="1"/>
  <c r="GK46" i="1"/>
  <c r="GG46" i="1"/>
  <c r="GC46" i="1"/>
  <c r="FY46" i="1"/>
  <c r="FU46" i="1"/>
  <c r="FS21" i="1"/>
  <c r="AS44" i="1"/>
  <c r="AS25" i="1"/>
  <c r="CI22" i="1"/>
  <c r="CI11" i="1"/>
  <c r="GC12" i="1"/>
  <c r="GG12" i="1"/>
  <c r="FQ12" i="1"/>
  <c r="GK12" i="1"/>
  <c r="FU12" i="1"/>
  <c r="GB16" i="1"/>
  <c r="GF16" i="1"/>
  <c r="FT6" i="1"/>
  <c r="FZ6" i="1"/>
  <c r="GE6" i="1"/>
  <c r="GJ6" i="1"/>
  <c r="GI6" i="1"/>
  <c r="FK6" i="1"/>
  <c r="DV6" i="1" s="1"/>
  <c r="FV6" i="1"/>
  <c r="GA6" i="1"/>
  <c r="GF6" i="1"/>
  <c r="GL6" i="1"/>
  <c r="FX6" i="1"/>
  <c r="FR6" i="1"/>
  <c r="FW6" i="1"/>
  <c r="GB6" i="1"/>
  <c r="GH6" i="1"/>
  <c r="FS6" i="1"/>
  <c r="GD6" i="1"/>
  <c r="CI52" i="1"/>
  <c r="AS35" i="1"/>
  <c r="AS7" i="1"/>
  <c r="GJ5" i="1"/>
  <c r="GF5" i="1"/>
  <c r="GB5" i="1"/>
  <c r="FX5" i="1"/>
  <c r="FT5" i="1"/>
  <c r="FK5" i="1"/>
  <c r="DV5" i="1" s="1"/>
  <c r="AS52" i="1"/>
  <c r="AS5" i="1"/>
  <c r="GI5" i="1"/>
  <c r="GE5" i="1"/>
  <c r="GA5" i="1"/>
  <c r="FW5" i="1"/>
  <c r="FS5" i="1"/>
  <c r="CI35" i="1"/>
  <c r="GL5" i="1"/>
  <c r="GH5" i="1"/>
  <c r="GD5" i="1"/>
  <c r="FZ5" i="1"/>
  <c r="FV5" i="1"/>
  <c r="GG37" i="1"/>
  <c r="FK35" i="1"/>
  <c r="DV35" i="1" s="1"/>
  <c r="GK35" i="1"/>
  <c r="GA35" i="1"/>
  <c r="GF35" i="1"/>
  <c r="FU35" i="1"/>
  <c r="HZ35" i="1"/>
  <c r="GK15" i="1"/>
  <c r="FQ35" i="1"/>
  <c r="CI43" i="1"/>
  <c r="HZ39" i="1"/>
  <c r="AS34" i="1"/>
  <c r="CI44" i="1"/>
  <c r="CI61" i="1"/>
  <c r="HZ37" i="1"/>
  <c r="FK16" i="1"/>
  <c r="DV16" i="1" s="1"/>
  <c r="GH38" i="1"/>
  <c r="IB38" i="1"/>
  <c r="FZ38" i="1"/>
  <c r="FV47" i="1"/>
  <c r="IC47" i="1"/>
  <c r="IA47" i="1"/>
  <c r="GD47" i="1"/>
  <c r="FR47" i="1"/>
  <c r="GH47" i="1"/>
  <c r="GL47" i="1"/>
  <c r="FZ22" i="1"/>
  <c r="IA22" i="1"/>
  <c r="GJ22" i="1"/>
  <c r="ID35" i="1"/>
  <c r="AS42" i="1"/>
  <c r="GI39" i="1"/>
  <c r="GJ35" i="1"/>
  <c r="GE35" i="1"/>
  <c r="FY35" i="1"/>
  <c r="FT35" i="1"/>
  <c r="CI28" i="1"/>
  <c r="CI23" i="1"/>
  <c r="FR22" i="1"/>
  <c r="IC15" i="1"/>
  <c r="AS12" i="1"/>
  <c r="CI30" i="1"/>
  <c r="ID39" i="1"/>
  <c r="IC35" i="1"/>
  <c r="FS39" i="1"/>
  <c r="GI35" i="1"/>
  <c r="GC35" i="1"/>
  <c r="FX35" i="1"/>
  <c r="FS35" i="1"/>
  <c r="IB35" i="1"/>
  <c r="GG35" i="1"/>
  <c r="GB35" i="1"/>
  <c r="FW35" i="1"/>
  <c r="EI11" i="1"/>
  <c r="CI57" i="1"/>
  <c r="AS50" i="1"/>
  <c r="CI42" i="1"/>
  <c r="CI25" i="1"/>
  <c r="IC16" i="1"/>
  <c r="FT16" i="1"/>
  <c r="AS40" i="1"/>
  <c r="FY37" i="1"/>
  <c r="GH22" i="1"/>
  <c r="FV22" i="1"/>
  <c r="GC15" i="1"/>
  <c r="CI55" i="1"/>
  <c r="IA21" i="1"/>
  <c r="IC22" i="1"/>
  <c r="ID37" i="1"/>
  <c r="FQ37" i="1"/>
  <c r="GD22" i="1"/>
  <c r="FT22" i="1"/>
  <c r="GA21" i="1"/>
  <c r="CI54" i="1"/>
  <c r="CI40" i="1"/>
  <c r="IB22" i="1"/>
  <c r="CI27" i="1"/>
  <c r="CI9" i="1"/>
  <c r="AS53" i="1"/>
  <c r="GL22" i="1"/>
  <c r="GB22" i="1"/>
  <c r="GJ16" i="1"/>
  <c r="FK42" i="1"/>
  <c r="DV42" i="1" s="1"/>
  <c r="FV42" i="1"/>
  <c r="GA42" i="1"/>
  <c r="GF42" i="1"/>
  <c r="GL42" i="1"/>
  <c r="IB42" i="1"/>
  <c r="FR42" i="1"/>
  <c r="FW42" i="1"/>
  <c r="GB42" i="1"/>
  <c r="GH42" i="1"/>
  <c r="IC42" i="1"/>
  <c r="FS42" i="1"/>
  <c r="FX42" i="1"/>
  <c r="GD42" i="1"/>
  <c r="GI42" i="1"/>
  <c r="FT42" i="1"/>
  <c r="FZ42" i="1"/>
  <c r="GE42" i="1"/>
  <c r="GJ42" i="1"/>
  <c r="IA42" i="1"/>
  <c r="FQ6" i="1"/>
  <c r="FR38" i="1"/>
  <c r="EI36" i="1"/>
  <c r="FV36" i="1" s="1"/>
  <c r="AS36" i="1"/>
  <c r="FX16" i="1"/>
  <c r="AS61" i="1"/>
  <c r="HD40" i="1"/>
  <c r="IH40" i="1" s="1"/>
  <c r="EI59" i="1"/>
  <c r="AS57" i="1"/>
  <c r="GA39" i="1"/>
  <c r="AS23" i="1"/>
  <c r="FK22" i="1"/>
  <c r="DV22" i="1" s="1"/>
  <c r="FX22" i="1"/>
  <c r="GF22" i="1"/>
  <c r="HZ22" i="1"/>
  <c r="ID22" i="1"/>
  <c r="AV22" i="1"/>
  <c r="FW21" i="1"/>
  <c r="FQ42" i="1"/>
  <c r="FU42" i="1"/>
  <c r="FY42" i="1"/>
  <c r="GC42" i="1"/>
  <c r="GG42" i="1"/>
  <c r="GK42" i="1"/>
  <c r="HZ42" i="1"/>
  <c r="ID42" i="1"/>
  <c r="GX28" i="1"/>
  <c r="AV28" i="1"/>
  <c r="AS28" i="1"/>
  <c r="FU15" i="1"/>
  <c r="EJ10" i="1"/>
  <c r="AS11" i="1"/>
  <c r="CI10" i="1"/>
  <c r="FR35" i="1"/>
  <c r="FV35" i="1"/>
  <c r="FZ35" i="1"/>
  <c r="GD35" i="1"/>
  <c r="GH35" i="1"/>
  <c r="GL35" i="1"/>
  <c r="IA35" i="1"/>
  <c r="FZ47" i="1"/>
  <c r="FZ33" i="1"/>
  <c r="FY12" i="1"/>
  <c r="IC12" i="1"/>
  <c r="FQ16" i="1"/>
  <c r="CL40" i="1"/>
  <c r="CJ6" i="1"/>
  <c r="CK6" i="1" s="1"/>
  <c r="GK6" i="1"/>
  <c r="GG6" i="1"/>
  <c r="GC6" i="1"/>
  <c r="FY6" i="1"/>
  <c r="FU6" i="1"/>
  <c r="AV7" i="1"/>
  <c r="FN38" i="1"/>
  <c r="DY38" i="1" s="1"/>
  <c r="CL36" i="1"/>
  <c r="IB16" i="1"/>
  <c r="AS16" i="1"/>
  <c r="GI16" i="1"/>
  <c r="GE16" i="1"/>
  <c r="GA16" i="1"/>
  <c r="FW16" i="1"/>
  <c r="FS16" i="1"/>
  <c r="IA16" i="1"/>
  <c r="GL16" i="1"/>
  <c r="GH16" i="1"/>
  <c r="GD16" i="1"/>
  <c r="FZ16" i="1"/>
  <c r="FV16" i="1"/>
  <c r="FR16" i="1"/>
  <c r="CI16" i="1"/>
  <c r="ID16" i="1"/>
  <c r="HZ16" i="1"/>
  <c r="GK16" i="1"/>
  <c r="GG16" i="1"/>
  <c r="GC16" i="1"/>
  <c r="FY16" i="1"/>
  <c r="FU16" i="1"/>
  <c r="HO63" i="1"/>
  <c r="EY40" i="1"/>
  <c r="FP40" i="1" s="1"/>
  <c r="EA40" i="1" s="1"/>
  <c r="HF63" i="1"/>
  <c r="HF39" i="1"/>
  <c r="FZ36" i="1"/>
  <c r="GO13" i="1"/>
  <c r="GQ13" i="1"/>
  <c r="GS13" i="1"/>
  <c r="GP13" i="1"/>
  <c r="GR13" i="1"/>
  <c r="GT13" i="1"/>
  <c r="FQ13" i="1"/>
  <c r="FS13" i="1"/>
  <c r="FU13" i="1"/>
  <c r="FW13" i="1"/>
  <c r="FY13" i="1"/>
  <c r="GA13" i="1"/>
  <c r="GC13" i="1"/>
  <c r="GE13" i="1"/>
  <c r="GG13" i="1"/>
  <c r="GI13" i="1"/>
  <c r="GK13" i="1"/>
  <c r="IA13" i="1"/>
  <c r="IC13" i="1"/>
  <c r="FK13" i="1"/>
  <c r="DV13" i="1" s="1"/>
  <c r="FR13" i="1"/>
  <c r="FT13" i="1"/>
  <c r="FV13" i="1"/>
  <c r="FX13" i="1"/>
  <c r="FZ13" i="1"/>
  <c r="GB13" i="1"/>
  <c r="GD13" i="1"/>
  <c r="GF13" i="1"/>
  <c r="GH13" i="1"/>
  <c r="GJ13" i="1"/>
  <c r="GL13" i="1"/>
  <c r="HZ13" i="1"/>
  <c r="IB13" i="1"/>
  <c r="ID13" i="1"/>
  <c r="GO42" i="1"/>
  <c r="GQ42" i="1"/>
  <c r="GS42" i="1"/>
  <c r="GP42" i="1"/>
  <c r="GR42" i="1"/>
  <c r="GT42" i="1"/>
  <c r="HF59" i="1"/>
  <c r="HF51" i="1"/>
  <c r="AW46" i="1" s="1"/>
  <c r="HF20" i="1"/>
  <c r="HT20" i="1" s="1"/>
  <c r="HF13" i="1"/>
  <c r="CJ55" i="1"/>
  <c r="CK55" i="1" s="1"/>
  <c r="FM35" i="1"/>
  <c r="DX35" i="1" s="1"/>
  <c r="FQ15" i="1"/>
  <c r="IA15" i="1"/>
  <c r="HF61" i="1"/>
  <c r="HF57" i="1"/>
  <c r="HF53" i="1"/>
  <c r="HF49" i="1"/>
  <c r="HF26" i="1"/>
  <c r="HF16" i="1"/>
  <c r="AW16" i="1" s="1"/>
  <c r="GG15" i="1"/>
  <c r="FY15" i="1"/>
  <c r="HF48" i="1"/>
  <c r="HF46" i="1"/>
  <c r="HF32" i="1"/>
  <c r="HF12" i="1"/>
  <c r="HF11" i="1"/>
  <c r="GQ55" i="1"/>
  <c r="GO55" i="1"/>
  <c r="GS55" i="1"/>
  <c r="FU28" i="1"/>
  <c r="GC28" i="1"/>
  <c r="GK28" i="1"/>
  <c r="IA28" i="1"/>
  <c r="FQ28" i="1"/>
  <c r="FY28" i="1"/>
  <c r="GG28" i="1"/>
  <c r="IC28" i="1"/>
  <c r="FV26" i="1"/>
  <c r="GD26" i="1"/>
  <c r="GL26" i="1"/>
  <c r="HZ26" i="1"/>
  <c r="IB26" i="1"/>
  <c r="ID26" i="1"/>
  <c r="FR26" i="1"/>
  <c r="FZ26" i="1"/>
  <c r="GH26" i="1"/>
  <c r="IA26" i="1"/>
  <c r="IC26" i="1"/>
  <c r="GP54" i="1"/>
  <c r="GR54" i="1"/>
  <c r="GO25" i="1"/>
  <c r="GQ25" i="1"/>
  <c r="GS25" i="1"/>
  <c r="GP25" i="1"/>
  <c r="GR25" i="1"/>
  <c r="GT25" i="1"/>
  <c r="GO44" i="1"/>
  <c r="GQ44" i="1"/>
  <c r="GS44" i="1"/>
  <c r="GP44" i="1"/>
  <c r="GR44" i="1"/>
  <c r="GT44" i="1"/>
  <c r="GO27" i="1"/>
  <c r="GQ27" i="1"/>
  <c r="GS27" i="1"/>
  <c r="GP27" i="1"/>
  <c r="GR27" i="1"/>
  <c r="GT27" i="1"/>
  <c r="CJ57" i="1"/>
  <c r="CK57" i="1" s="1"/>
  <c r="GV57" i="1"/>
  <c r="GQ57" i="1" s="1"/>
  <c r="GO10" i="1"/>
  <c r="GS10" i="1"/>
  <c r="GQ10" i="1"/>
  <c r="GQ5" i="1"/>
  <c r="GP5" i="1"/>
  <c r="GR5" i="1"/>
  <c r="GT5" i="1"/>
  <c r="GO5" i="1"/>
  <c r="GS5" i="1"/>
  <c r="GP29" i="1"/>
  <c r="GR29" i="1"/>
  <c r="GT29" i="1"/>
  <c r="CJ59" i="1"/>
  <c r="CK59" i="1" s="1"/>
  <c r="GP51" i="1"/>
  <c r="GU15" i="1"/>
  <c r="AV24" i="1"/>
  <c r="AS24" i="1"/>
  <c r="CJ56" i="1"/>
  <c r="CK56" i="1" s="1"/>
  <c r="CJ53" i="1"/>
  <c r="CK53" i="1" s="1"/>
  <c r="GO16" i="1"/>
  <c r="GS16" i="1"/>
  <c r="GQ16" i="1"/>
  <c r="GO56" i="1"/>
  <c r="GS56" i="1"/>
  <c r="GQ56" i="1"/>
  <c r="GR53" i="1"/>
  <c r="GP53" i="1"/>
  <c r="GT53" i="1"/>
  <c r="GP7" i="1"/>
  <c r="GT7" i="1"/>
  <c r="AV59" i="1"/>
  <c r="IT61" i="1" s="1"/>
  <c r="AS59" i="1"/>
  <c r="AV58" i="1"/>
  <c r="HD60" i="1" s="1"/>
  <c r="GP55" i="1"/>
  <c r="AS43" i="1"/>
  <c r="AS41" i="1"/>
  <c r="AV19" i="1"/>
  <c r="GP10" i="1"/>
  <c r="GR7" i="1"/>
  <c r="GP16" i="1"/>
  <c r="A53" i="1"/>
  <c r="A54" i="1" s="1"/>
  <c r="A55" i="1" s="1"/>
  <c r="A56" i="1" s="1"/>
  <c r="A57" i="1" s="1"/>
  <c r="A58" i="1" s="1"/>
  <c r="A59" i="1" s="1"/>
  <c r="A60" i="1" s="1"/>
  <c r="A61" i="1" s="1"/>
  <c r="GV59" i="1"/>
  <c r="GT59" i="1" s="1"/>
  <c r="AV57" i="1"/>
  <c r="HS59" i="1" s="1"/>
  <c r="GO58" i="1"/>
  <c r="GP58" i="1"/>
  <c r="GP56" i="1"/>
  <c r="CJ47" i="1"/>
  <c r="GO29" i="1"/>
  <c r="CI29" i="1"/>
  <c r="CI21" i="1"/>
  <c r="IT60" i="1"/>
  <c r="FT45" i="1"/>
  <c r="GB45" i="1"/>
  <c r="GJ45" i="1"/>
  <c r="IB45" i="1"/>
  <c r="FR19" i="1"/>
  <c r="FV19" i="1"/>
  <c r="FZ19" i="1"/>
  <c r="GD19" i="1"/>
  <c r="GH19" i="1"/>
  <c r="GL19" i="1"/>
  <c r="IA19" i="1"/>
  <c r="IC19" i="1"/>
  <c r="GS58" i="1"/>
  <c r="GQ58" i="1"/>
  <c r="AS62" i="1"/>
  <c r="AS60" i="1"/>
  <c r="AS58" i="1"/>
  <c r="CJ58" i="1"/>
  <c r="CK58" i="1" s="1"/>
  <c r="EI58" i="1"/>
  <c r="AS56" i="1"/>
  <c r="EI56" i="1"/>
  <c r="AS54" i="1"/>
  <c r="CI48" i="1"/>
  <c r="FQ47" i="1"/>
  <c r="FS47" i="1"/>
  <c r="FU47" i="1"/>
  <c r="FW47" i="1"/>
  <c r="FY47" i="1"/>
  <c r="GA47" i="1"/>
  <c r="GC47" i="1"/>
  <c r="GE47" i="1"/>
  <c r="GG47" i="1"/>
  <c r="GI47" i="1"/>
  <c r="GK47" i="1"/>
  <c r="CI47" i="1"/>
  <c r="FR45" i="1"/>
  <c r="FV45" i="1"/>
  <c r="FZ45" i="1"/>
  <c r="GD45" i="1"/>
  <c r="GH45" i="1"/>
  <c r="GL45" i="1"/>
  <c r="AV43" i="1"/>
  <c r="FQ39" i="1"/>
  <c r="FU39" i="1"/>
  <c r="FY39" i="1"/>
  <c r="GC39" i="1"/>
  <c r="GG39" i="1"/>
  <c r="GK39" i="1"/>
  <c r="FK38" i="1"/>
  <c r="DV38" i="1" s="1"/>
  <c r="FT38" i="1"/>
  <c r="FX38" i="1"/>
  <c r="GB38" i="1"/>
  <c r="GF38" i="1"/>
  <c r="GJ38" i="1"/>
  <c r="AS38" i="1"/>
  <c r="FS37" i="1"/>
  <c r="FW37" i="1"/>
  <c r="GA37" i="1"/>
  <c r="GE37" i="1"/>
  <c r="GI37" i="1"/>
  <c r="CJ37" i="1"/>
  <c r="CK37" i="1" s="1"/>
  <c r="GU36" i="1"/>
  <c r="GO36" i="1" s="1"/>
  <c r="AV36" i="1"/>
  <c r="GU34" i="1"/>
  <c r="AV34" i="1"/>
  <c r="FR33" i="1"/>
  <c r="GH33" i="1"/>
  <c r="ID33" i="1"/>
  <c r="GU24" i="1"/>
  <c r="AV6" i="1"/>
  <c r="AS6" i="1"/>
  <c r="FK21" i="1"/>
  <c r="DV21" i="1" s="1"/>
  <c r="FR21" i="1"/>
  <c r="FT21" i="1"/>
  <c r="FV21" i="1"/>
  <c r="FX21" i="1"/>
  <c r="FZ21" i="1"/>
  <c r="GB21" i="1"/>
  <c r="GD21" i="1"/>
  <c r="GF21" i="1"/>
  <c r="GH21" i="1"/>
  <c r="GJ21" i="1"/>
  <c r="GL21" i="1"/>
  <c r="AV21" i="1"/>
  <c r="CJ21" i="1"/>
  <c r="CK21" i="1" s="1"/>
  <c r="FQ19" i="1"/>
  <c r="FS19" i="1"/>
  <c r="FU19" i="1"/>
  <c r="FW19" i="1"/>
  <c r="FY19" i="1"/>
  <c r="GA19" i="1"/>
  <c r="GC19" i="1"/>
  <c r="GE19" i="1"/>
  <c r="GG19" i="1"/>
  <c r="GI19" i="1"/>
  <c r="GK19" i="1"/>
  <c r="AS18" i="1"/>
  <c r="FK15" i="1"/>
  <c r="DV15" i="1" s="1"/>
  <c r="FR15" i="1"/>
  <c r="FT15" i="1"/>
  <c r="FV15" i="1"/>
  <c r="FX15" i="1"/>
  <c r="FZ15" i="1"/>
  <c r="GB15" i="1"/>
  <c r="GD15" i="1"/>
  <c r="GF15" i="1"/>
  <c r="GH15" i="1"/>
  <c r="GJ15" i="1"/>
  <c r="GL15" i="1"/>
  <c r="FK12" i="1"/>
  <c r="DV12" i="1" s="1"/>
  <c r="FR12" i="1"/>
  <c r="FT12" i="1"/>
  <c r="FV12" i="1"/>
  <c r="FX12" i="1"/>
  <c r="FZ12" i="1"/>
  <c r="GB12" i="1"/>
  <c r="GD12" i="1"/>
  <c r="GF12" i="1"/>
  <c r="GH12" i="1"/>
  <c r="GJ12" i="1"/>
  <c r="GL12" i="1"/>
  <c r="AV13" i="1"/>
  <c r="CJ12" i="1"/>
  <c r="CK12" i="1" s="1"/>
  <c r="AS13" i="1"/>
  <c r="GT58" i="1"/>
  <c r="GR58" i="1"/>
  <c r="GT56" i="1"/>
  <c r="GR56" i="1"/>
  <c r="GT55" i="1"/>
  <c r="GR55" i="1"/>
  <c r="GT54" i="1"/>
  <c r="GS29" i="1"/>
  <c r="GQ29" i="1"/>
  <c r="GT16" i="1"/>
  <c r="GR16" i="1"/>
  <c r="GT10" i="1"/>
  <c r="GR10" i="1"/>
  <c r="CI64" i="1"/>
  <c r="CI62" i="1"/>
  <c r="CI60" i="1"/>
  <c r="CI58" i="1"/>
  <c r="CI56" i="1"/>
  <c r="CI41" i="1"/>
  <c r="CI39" i="1"/>
  <c r="CI24" i="1"/>
  <c r="CI18" i="1"/>
  <c r="CI15" i="1"/>
  <c r="ID47" i="1"/>
  <c r="IB47" i="1"/>
  <c r="HZ47" i="1"/>
  <c r="ID38" i="1"/>
  <c r="HZ38" i="1"/>
  <c r="ID21" i="1"/>
  <c r="IB21" i="1"/>
  <c r="HZ21" i="1"/>
  <c r="ID15" i="1"/>
  <c r="IB15" i="1"/>
  <c r="HZ15" i="1"/>
  <c r="ID19" i="1"/>
  <c r="IB19" i="1"/>
  <c r="HZ19" i="1"/>
  <c r="ID12" i="1"/>
  <c r="IB12" i="1"/>
  <c r="HZ12" i="1"/>
  <c r="IB37" i="1"/>
  <c r="IB39" i="1"/>
  <c r="ID45" i="1"/>
  <c r="HZ45" i="1"/>
  <c r="HZ33" i="1"/>
  <c r="IT40" i="1"/>
  <c r="CJ36" i="1"/>
  <c r="CK36" i="1" s="1"/>
  <c r="CI12" i="1"/>
  <c r="AS55" i="1"/>
  <c r="AS48" i="1"/>
  <c r="AS45" i="1"/>
  <c r="AS39" i="1"/>
  <c r="GJ47" i="1"/>
  <c r="GF47" i="1"/>
  <c r="GB47" i="1"/>
  <c r="FX47" i="1"/>
  <c r="FT47" i="1"/>
  <c r="FK47" i="1"/>
  <c r="DV47" i="1" s="1"/>
  <c r="GF45" i="1"/>
  <c r="FX45" i="1"/>
  <c r="FK45" i="1"/>
  <c r="DV45" i="1" s="1"/>
  <c r="GE39" i="1"/>
  <c r="FW39" i="1"/>
  <c r="GL38" i="1"/>
  <c r="GD38" i="1"/>
  <c r="FV38" i="1"/>
  <c r="GK37" i="1"/>
  <c r="GC37" i="1"/>
  <c r="FU37" i="1"/>
  <c r="GK21" i="1"/>
  <c r="GG21" i="1"/>
  <c r="GC21" i="1"/>
  <c r="FY21" i="1"/>
  <c r="FU21" i="1"/>
  <c r="FQ21" i="1"/>
  <c r="GJ19" i="1"/>
  <c r="GF19" i="1"/>
  <c r="GB19" i="1"/>
  <c r="FX19" i="1"/>
  <c r="FT19" i="1"/>
  <c r="FK19" i="1"/>
  <c r="DV19" i="1" s="1"/>
  <c r="GI15" i="1"/>
  <c r="GE15" i="1"/>
  <c r="GA15" i="1"/>
  <c r="FW15" i="1"/>
  <c r="FS15" i="1"/>
  <c r="GI12" i="1"/>
  <c r="GE12" i="1"/>
  <c r="GA12" i="1"/>
  <c r="FW12" i="1"/>
  <c r="FS12" i="1"/>
  <c r="AV56" i="1"/>
  <c r="AV55" i="1"/>
  <c r="AV54" i="1"/>
  <c r="AV53" i="1"/>
  <c r="HT55" i="1" s="1"/>
  <c r="CJ52" i="1"/>
  <c r="CK52" i="1" s="1"/>
  <c r="GV52" i="1"/>
  <c r="GM52" i="1" s="1"/>
  <c r="FK26" i="1"/>
  <c r="DV26" i="1" s="1"/>
  <c r="FT26" i="1"/>
  <c r="FX26" i="1"/>
  <c r="GB26" i="1"/>
  <c r="GF26" i="1"/>
  <c r="GJ26" i="1"/>
  <c r="GU26" i="1"/>
  <c r="GN26" i="1" s="1"/>
  <c r="EC26" i="1" s="1"/>
  <c r="AV26" i="1"/>
  <c r="FQ22" i="1"/>
  <c r="FS22" i="1"/>
  <c r="FU22" i="1"/>
  <c r="FW22" i="1"/>
  <c r="FY22" i="1"/>
  <c r="GA22" i="1"/>
  <c r="GC22" i="1"/>
  <c r="GE22" i="1"/>
  <c r="GG22" i="1"/>
  <c r="GI22" i="1"/>
  <c r="GK22" i="1"/>
  <c r="GU22" i="1"/>
  <c r="CJ22" i="1"/>
  <c r="CK22" i="1" s="1"/>
  <c r="AS22" i="1"/>
  <c r="CJ54" i="1"/>
  <c r="CK54" i="1" s="1"/>
  <c r="CL26" i="1"/>
  <c r="CL44" i="1"/>
  <c r="CJ13" i="1"/>
  <c r="CL42" i="1"/>
  <c r="JA25" i="1"/>
  <c r="CJ64" i="1"/>
  <c r="CK64" i="1" s="1"/>
  <c r="CJ63" i="1"/>
  <c r="CK63" i="1" s="1"/>
  <c r="CJ62" i="1"/>
  <c r="CK62" i="1" s="1"/>
  <c r="CJ61" i="1"/>
  <c r="CK61" i="1" s="1"/>
  <c r="CJ60" i="1"/>
  <c r="CK60" i="1" s="1"/>
  <c r="CJ43" i="1"/>
  <c r="CK43" i="1" s="1"/>
  <c r="CJ51" i="1"/>
  <c r="CK51" i="1" s="1"/>
  <c r="CJ49" i="1"/>
  <c r="CK49" i="1" s="1"/>
  <c r="FO22" i="1"/>
  <c r="DZ22" i="1" s="1"/>
  <c r="CJ18" i="1"/>
  <c r="CK18" i="1" s="1"/>
  <c r="FO11" i="1"/>
  <c r="DZ11" i="1" s="1"/>
  <c r="CJ45" i="1"/>
  <c r="CI19" i="1"/>
  <c r="GN13" i="1"/>
  <c r="EC13" i="1" s="1"/>
  <c r="ES44" i="1"/>
  <c r="CL27" i="1"/>
  <c r="FO35" i="1"/>
  <c r="DZ35" i="1" s="1"/>
  <c r="GV64" i="1"/>
  <c r="GN64" i="1" s="1"/>
  <c r="AV62" i="1"/>
  <c r="GV63" i="1"/>
  <c r="GN63" i="1" s="1"/>
  <c r="AV61" i="1"/>
  <c r="GV62" i="1"/>
  <c r="GN62" i="1" s="1"/>
  <c r="AV60" i="1"/>
  <c r="GV61" i="1"/>
  <c r="GN61" i="1" s="1"/>
  <c r="GV60" i="1"/>
  <c r="IH25" i="1"/>
  <c r="CL64" i="1"/>
  <c r="CL63" i="1"/>
  <c r="CL62" i="1"/>
  <c r="CL61" i="1"/>
  <c r="CL60" i="1"/>
  <c r="GN58" i="1"/>
  <c r="GM58" i="1"/>
  <c r="GN57" i="1"/>
  <c r="GN56" i="1"/>
  <c r="GM56" i="1"/>
  <c r="GN55" i="1"/>
  <c r="GM55" i="1"/>
  <c r="FO45" i="1"/>
  <c r="DZ45" i="1" s="1"/>
  <c r="CL59" i="1"/>
  <c r="CL58" i="1"/>
  <c r="CL57" i="1"/>
  <c r="CL56" i="1"/>
  <c r="CL55" i="1"/>
  <c r="GV49" i="1"/>
  <c r="GV45" i="1"/>
  <c r="GS45" i="1" s="1"/>
  <c r="GV43" i="1"/>
  <c r="GO43" i="1" s="1"/>
  <c r="FK39" i="1"/>
  <c r="DV39" i="1" s="1"/>
  <c r="FQ38" i="1"/>
  <c r="CI38" i="1"/>
  <c r="AS37" i="1"/>
  <c r="CL31" i="1"/>
  <c r="FO19" i="1"/>
  <c r="DZ19" i="1" s="1"/>
  <c r="GN16" i="1"/>
  <c r="EC16" i="1" s="1"/>
  <c r="GN27" i="1"/>
  <c r="EC27" i="1" s="1"/>
  <c r="FS28" i="1"/>
  <c r="GO9" i="1"/>
  <c r="FL35" i="1"/>
  <c r="DW35" i="1" s="1"/>
  <c r="FM42" i="1"/>
  <c r="DX42" i="1" s="1"/>
  <c r="AS29" i="1"/>
  <c r="GV18" i="1"/>
  <c r="GM18" i="1" s="1"/>
  <c r="CJ15" i="1"/>
  <c r="CK15" i="1" s="1"/>
  <c r="CJ5" i="1"/>
  <c r="GN44" i="1"/>
  <c r="EC44" i="1" s="1"/>
  <c r="FP46" i="1"/>
  <c r="EA46" i="1" s="1"/>
  <c r="CJ40" i="1"/>
  <c r="CK40" i="1" s="1"/>
  <c r="CL35" i="1"/>
  <c r="CJ42" i="1"/>
  <c r="CK42" i="1" s="1"/>
  <c r="GR51" i="1"/>
  <c r="GT51" i="1"/>
  <c r="HP35" i="1"/>
  <c r="HW35" i="1" s="1"/>
  <c r="HX35" i="1" s="1"/>
  <c r="HF64" i="1"/>
  <c r="HF62" i="1"/>
  <c r="HF60" i="1"/>
  <c r="HF58" i="1"/>
  <c r="HF56" i="1"/>
  <c r="HF54" i="1"/>
  <c r="HF52" i="1"/>
  <c r="HF50" i="1"/>
  <c r="AW30" i="1" s="1"/>
  <c r="HF41" i="1"/>
  <c r="HF29" i="1"/>
  <c r="HF24" i="1"/>
  <c r="HT24" i="1" s="1"/>
  <c r="HF18" i="1"/>
  <c r="HT18" i="1" s="1"/>
  <c r="HF15" i="1"/>
  <c r="AW24" i="1" s="1"/>
  <c r="HF42" i="1"/>
  <c r="HT42" i="1" s="1"/>
  <c r="HF40" i="1"/>
  <c r="HT40" i="1" s="1"/>
  <c r="HF28" i="1"/>
  <c r="HF7" i="1"/>
  <c r="HF44" i="1"/>
  <c r="IU44" i="1" s="1"/>
  <c r="HF34" i="1"/>
  <c r="HF27" i="1"/>
  <c r="IU27" i="1" s="1"/>
  <c r="HO36" i="1"/>
  <c r="CJ50" i="1"/>
  <c r="CK50" i="1" s="1"/>
  <c r="HO38" i="1"/>
  <c r="HP44" i="1"/>
  <c r="HW44" i="1" s="1"/>
  <c r="HX44" i="1" s="1"/>
  <c r="HP29" i="1"/>
  <c r="HW29" i="1" s="1"/>
  <c r="HX29" i="1" s="1"/>
  <c r="AS30" i="1"/>
  <c r="GV50" i="1"/>
  <c r="GM50" i="1" s="1"/>
  <c r="EB50" i="1" s="1"/>
  <c r="HO32" i="1"/>
  <c r="CI8" i="1"/>
  <c r="GN54" i="1"/>
  <c r="GM54" i="1"/>
  <c r="GN53" i="1"/>
  <c r="GM53" i="1"/>
  <c r="GN52" i="1"/>
  <c r="GN51" i="1"/>
  <c r="GM51" i="1"/>
  <c r="GM49" i="1"/>
  <c r="EB49" i="1" s="1"/>
  <c r="FL45" i="1"/>
  <c r="DW45" i="1" s="1"/>
  <c r="AV39" i="1"/>
  <c r="GU38" i="1"/>
  <c r="AV38" i="1"/>
  <c r="FN37" i="1"/>
  <c r="DY37" i="1" s="1"/>
  <c r="GV37" i="1"/>
  <c r="AV37" i="1"/>
  <c r="FY36" i="1"/>
  <c r="GE36" i="1"/>
  <c r="CL34" i="1"/>
  <c r="EJ34" i="1"/>
  <c r="FN34" i="1" s="1"/>
  <c r="DY34" i="1" s="1"/>
  <c r="FK33" i="1"/>
  <c r="DV33" i="1" s="1"/>
  <c r="FT33" i="1"/>
  <c r="FX33" i="1"/>
  <c r="GB33" i="1"/>
  <c r="GF33" i="1"/>
  <c r="GJ33" i="1"/>
  <c r="AV33" i="1"/>
  <c r="CL32" i="1"/>
  <c r="CI31" i="1"/>
  <c r="EI31" i="1"/>
  <c r="FO31" i="1" s="1"/>
  <c r="GU30" i="1"/>
  <c r="AV29" i="1"/>
  <c r="CL25" i="1"/>
  <c r="EJ25" i="1"/>
  <c r="FM25" i="1" s="1"/>
  <c r="GN7" i="1"/>
  <c r="EC7" i="1" s="1"/>
  <c r="GS54" i="1"/>
  <c r="GQ54" i="1"/>
  <c r="GO54" i="1"/>
  <c r="GS53" i="1"/>
  <c r="GQ53" i="1"/>
  <c r="GO53" i="1"/>
  <c r="GS52" i="1"/>
  <c r="GO52" i="1"/>
  <c r="GS51" i="1"/>
  <c r="GQ51" i="1"/>
  <c r="GO51" i="1"/>
  <c r="GS50" i="1"/>
  <c r="GQ49" i="1"/>
  <c r="GS43" i="1"/>
  <c r="GS24" i="1"/>
  <c r="GS9" i="1"/>
  <c r="GQ9" i="1"/>
  <c r="GS7" i="1"/>
  <c r="GQ7" i="1"/>
  <c r="GO7" i="1"/>
  <c r="CI53" i="1"/>
  <c r="CI51" i="1"/>
  <c r="CI49" i="1"/>
  <c r="IC38" i="1"/>
  <c r="IA38" i="1"/>
  <c r="IC37" i="1"/>
  <c r="IA37" i="1"/>
  <c r="ID28" i="1"/>
  <c r="IB28" i="1"/>
  <c r="HZ28" i="1"/>
  <c r="IC39" i="1"/>
  <c r="IA39" i="1"/>
  <c r="IC45" i="1"/>
  <c r="IA45" i="1"/>
  <c r="IB33" i="1"/>
  <c r="HP48" i="1"/>
  <c r="HW48" i="1" s="1"/>
  <c r="HX48" i="1" s="1"/>
  <c r="HP41" i="1"/>
  <c r="HW41" i="1" s="1"/>
  <c r="HX41" i="1" s="1"/>
  <c r="CI37" i="1"/>
  <c r="CI36" i="1"/>
  <c r="CJ33" i="1"/>
  <c r="AS51" i="1"/>
  <c r="AS46" i="1"/>
  <c r="AS49" i="1"/>
  <c r="AS32" i="1"/>
  <c r="GK45" i="1"/>
  <c r="GI45" i="1"/>
  <c r="GG45" i="1"/>
  <c r="GE45" i="1"/>
  <c r="GC45" i="1"/>
  <c r="GA45" i="1"/>
  <c r="FY45" i="1"/>
  <c r="FW45" i="1"/>
  <c r="FU45" i="1"/>
  <c r="FS45" i="1"/>
  <c r="FQ45" i="1"/>
  <c r="GL39" i="1"/>
  <c r="GJ39" i="1"/>
  <c r="GH39" i="1"/>
  <c r="GF39" i="1"/>
  <c r="GD39" i="1"/>
  <c r="GB39" i="1"/>
  <c r="FZ39" i="1"/>
  <c r="FX39" i="1"/>
  <c r="FV39" i="1"/>
  <c r="FT39" i="1"/>
  <c r="FR39" i="1"/>
  <c r="GK38" i="1"/>
  <c r="GI38" i="1"/>
  <c r="GG38" i="1"/>
  <c r="GE38" i="1"/>
  <c r="GC38" i="1"/>
  <c r="GA38" i="1"/>
  <c r="FY38" i="1"/>
  <c r="FW38" i="1"/>
  <c r="FU38" i="1"/>
  <c r="FS38" i="1"/>
  <c r="GL37" i="1"/>
  <c r="GJ37" i="1"/>
  <c r="GH37" i="1"/>
  <c r="GF37" i="1"/>
  <c r="GD37" i="1"/>
  <c r="GB37" i="1"/>
  <c r="FZ37" i="1"/>
  <c r="FX37" i="1"/>
  <c r="FV37" i="1"/>
  <c r="FT37" i="1"/>
  <c r="FR37" i="1"/>
  <c r="FK37" i="1"/>
  <c r="DV37" i="1" s="1"/>
  <c r="FX36" i="1"/>
  <c r="GL33" i="1"/>
  <c r="GD33" i="1"/>
  <c r="FV33" i="1"/>
  <c r="GI28" i="1"/>
  <c r="GE28" i="1"/>
  <c r="GA28" i="1"/>
  <c r="FW28" i="1"/>
  <c r="AV52" i="1"/>
  <c r="AV51" i="1"/>
  <c r="AV50" i="1"/>
  <c r="AV46" i="1"/>
  <c r="AV30" i="1"/>
  <c r="AV49" i="1"/>
  <c r="GV48" i="1"/>
  <c r="FO47" i="1"/>
  <c r="DZ47" i="1" s="1"/>
  <c r="FM45" i="1"/>
  <c r="DX45" i="1" s="1"/>
  <c r="GM43" i="1"/>
  <c r="CJ41" i="1"/>
  <c r="CK41" i="1" s="1"/>
  <c r="GV41" i="1"/>
  <c r="GQ41" i="1" s="1"/>
  <c r="AV41" i="1"/>
  <c r="CL41" i="1"/>
  <c r="GU39" i="1"/>
  <c r="GM39" i="1" s="1"/>
  <c r="EB39" i="1" s="1"/>
  <c r="CL39" i="1"/>
  <c r="GH34" i="1"/>
  <c r="EJ32" i="1"/>
  <c r="FM32" i="1" s="1"/>
  <c r="DX32" i="1" s="1"/>
  <c r="CI32" i="1"/>
  <c r="AV32" i="1"/>
  <c r="GM29" i="1"/>
  <c r="CJ29" i="1"/>
  <c r="CK29" i="1" s="1"/>
  <c r="CL29" i="1"/>
  <c r="EJ29" i="1"/>
  <c r="FP29" i="1" s="1"/>
  <c r="EA29" i="1" s="1"/>
  <c r="FL28" i="1"/>
  <c r="DW28" i="1" s="1"/>
  <c r="FK28" i="1"/>
  <c r="DV28" i="1" s="1"/>
  <c r="FR28" i="1"/>
  <c r="FT28" i="1"/>
  <c r="FV28" i="1"/>
  <c r="FX28" i="1"/>
  <c r="FZ28" i="1"/>
  <c r="GB28" i="1"/>
  <c r="GD28" i="1"/>
  <c r="GF28" i="1"/>
  <c r="GH28" i="1"/>
  <c r="GJ28" i="1"/>
  <c r="GL28" i="1"/>
  <c r="CJ28" i="1"/>
  <c r="CK28" i="1" s="1"/>
  <c r="GV28" i="1"/>
  <c r="CL28" i="1"/>
  <c r="FM26" i="1"/>
  <c r="DX26" i="1" s="1"/>
  <c r="FQ26" i="1"/>
  <c r="FS26" i="1"/>
  <c r="FU26" i="1"/>
  <c r="FW26" i="1"/>
  <c r="FY26" i="1"/>
  <c r="GA26" i="1"/>
  <c r="GC26" i="1"/>
  <c r="GE26" i="1"/>
  <c r="GG26" i="1"/>
  <c r="GI26" i="1"/>
  <c r="GK26" i="1"/>
  <c r="CL24" i="1"/>
  <c r="EJ24" i="1"/>
  <c r="FP24" i="1" s="1"/>
  <c r="EA24" i="1" s="1"/>
  <c r="FO21" i="1"/>
  <c r="DZ21" i="1" s="1"/>
  <c r="FL19" i="1"/>
  <c r="DW19" i="1" s="1"/>
  <c r="FL15" i="1"/>
  <c r="DW15" i="1" s="1"/>
  <c r="FM15" i="1"/>
  <c r="DX15" i="1" s="1"/>
  <c r="CL15" i="1"/>
  <c r="CJ14" i="1"/>
  <c r="GV14" i="1"/>
  <c r="FO12" i="1"/>
  <c r="DZ12" i="1" s="1"/>
  <c r="CL54" i="1"/>
  <c r="CL53" i="1"/>
  <c r="CL52" i="1"/>
  <c r="CL45" i="1"/>
  <c r="CL43" i="1"/>
  <c r="CJ39" i="1"/>
  <c r="CK39" i="1" s="1"/>
  <c r="FL38" i="1"/>
  <c r="DW38" i="1" s="1"/>
  <c r="CI34" i="1"/>
  <c r="CJ32" i="1"/>
  <c r="CK32" i="1" s="1"/>
  <c r="GN29" i="1"/>
  <c r="FO26" i="1"/>
  <c r="DZ26" i="1" s="1"/>
  <c r="GM25" i="1"/>
  <c r="GN25" i="1"/>
  <c r="EC25" i="1" s="1"/>
  <c r="CJ20" i="1"/>
  <c r="CK20" i="1" s="1"/>
  <c r="GV20" i="1"/>
  <c r="GN20" i="1" s="1"/>
  <c r="CL20" i="1"/>
  <c r="FM19" i="1"/>
  <c r="DX19" i="1" s="1"/>
  <c r="FO15" i="1"/>
  <c r="DZ15" i="1" s="1"/>
  <c r="FO13" i="1"/>
  <c r="DZ13" i="1" s="1"/>
  <c r="CL9" i="1"/>
  <c r="EV9" i="1"/>
  <c r="FU9" i="1" s="1"/>
  <c r="AS10" i="1"/>
  <c r="FO6" i="1"/>
  <c r="DZ6" i="1" s="1"/>
  <c r="GN5" i="1"/>
  <c r="EC5" i="1" s="1"/>
  <c r="FO42" i="1"/>
  <c r="DZ42" i="1" s="1"/>
  <c r="CJ25" i="1"/>
  <c r="CK25" i="1" s="1"/>
  <c r="CJ24" i="1"/>
  <c r="CK24" i="1" s="1"/>
  <c r="FM22" i="1"/>
  <c r="DX22" i="1" s="1"/>
  <c r="CL19" i="1"/>
  <c r="CL18" i="1"/>
  <c r="CJ16" i="1"/>
  <c r="CK16" i="1" s="1"/>
  <c r="FO40" i="1"/>
  <c r="DZ40" i="1" s="1"/>
  <c r="GN42" i="1"/>
  <c r="EC42" i="1" s="1"/>
  <c r="FL46" i="1"/>
  <c r="DW46" i="1" s="1"/>
  <c r="FM11" i="1"/>
  <c r="DX11" i="1" s="1"/>
  <c r="FL17" i="1"/>
  <c r="DW17" i="1" s="1"/>
  <c r="FN40" i="1"/>
  <c r="DY40" i="1" s="1"/>
  <c r="GU40" i="1"/>
  <c r="FP35" i="1"/>
  <c r="EA35" i="1" s="1"/>
  <c r="FN35" i="1"/>
  <c r="HO46" i="1"/>
  <c r="HO42" i="1"/>
  <c r="HO40" i="1"/>
  <c r="HO39" i="1"/>
  <c r="HO37" i="1"/>
  <c r="FP38" i="1"/>
  <c r="EA38" i="1" s="1"/>
  <c r="FP17" i="1"/>
  <c r="EA17" i="1" s="1"/>
  <c r="CJ30" i="1"/>
  <c r="CK30" i="1" s="1"/>
  <c r="GP8" i="1"/>
  <c r="GR8" i="1"/>
  <c r="GT8" i="1"/>
  <c r="GO8" i="1"/>
  <c r="GQ8" i="1"/>
  <c r="GS8" i="1"/>
  <c r="CL8" i="1"/>
  <c r="CJ23" i="1"/>
  <c r="CK23" i="1" s="1"/>
  <c r="HB15" i="1"/>
  <c r="GN15" i="1" s="1"/>
  <c r="EC15" i="1" s="1"/>
  <c r="AV48" i="1"/>
  <c r="FL42" i="1"/>
  <c r="DW42" i="1" s="1"/>
  <c r="HO43" i="1"/>
  <c r="HF47" i="1"/>
  <c r="HF45" i="1"/>
  <c r="HF38" i="1"/>
  <c r="HF36" i="1"/>
  <c r="HF33" i="1"/>
  <c r="HF31" i="1"/>
  <c r="HF21" i="1"/>
  <c r="HF19" i="1"/>
  <c r="HF17" i="1"/>
  <c r="HF9" i="1"/>
  <c r="IU9" i="1" s="1"/>
  <c r="HF8" i="1"/>
  <c r="HT8" i="1" s="1"/>
  <c r="FQ30" i="1"/>
  <c r="FS30" i="1"/>
  <c r="FU30" i="1"/>
  <c r="FW30" i="1"/>
  <c r="FY30" i="1"/>
  <c r="GA30" i="1"/>
  <c r="GC30" i="1"/>
  <c r="GE30" i="1"/>
  <c r="GG30" i="1"/>
  <c r="GI30" i="1"/>
  <c r="GK30" i="1"/>
  <c r="HZ30" i="1"/>
  <c r="IB30" i="1"/>
  <c r="ID30" i="1"/>
  <c r="FK30" i="1"/>
  <c r="DV30" i="1" s="1"/>
  <c r="FR30" i="1"/>
  <c r="FT30" i="1"/>
  <c r="FV30" i="1"/>
  <c r="FX30" i="1"/>
  <c r="FZ30" i="1"/>
  <c r="GB30" i="1"/>
  <c r="GD30" i="1"/>
  <c r="GF30" i="1"/>
  <c r="GH30" i="1"/>
  <c r="GJ30" i="1"/>
  <c r="GL30" i="1"/>
  <c r="IA30" i="1"/>
  <c r="IC30" i="1"/>
  <c r="FM30" i="1"/>
  <c r="DX30" i="1" s="1"/>
  <c r="FO44" i="1"/>
  <c r="DZ44" i="1" s="1"/>
  <c r="FM13" i="1"/>
  <c r="DX13" i="1" s="1"/>
  <c r="FK10" i="1"/>
  <c r="DV10" i="1" s="1"/>
  <c r="FR10" i="1"/>
  <c r="FT10" i="1"/>
  <c r="FV10" i="1"/>
  <c r="FX10" i="1"/>
  <c r="FZ10" i="1"/>
  <c r="GB10" i="1"/>
  <c r="GD10" i="1"/>
  <c r="GF10" i="1"/>
  <c r="GH10" i="1"/>
  <c r="GJ10" i="1"/>
  <c r="GL10" i="1"/>
  <c r="HZ10" i="1"/>
  <c r="IB10" i="1"/>
  <c r="ID10" i="1"/>
  <c r="FO10" i="1"/>
  <c r="DZ10" i="1" s="1"/>
  <c r="FQ10" i="1"/>
  <c r="FS10" i="1"/>
  <c r="FU10" i="1"/>
  <c r="FW10" i="1"/>
  <c r="FY10" i="1"/>
  <c r="GA10" i="1"/>
  <c r="GC10" i="1"/>
  <c r="GE10" i="1"/>
  <c r="GG10" i="1"/>
  <c r="GI10" i="1"/>
  <c r="GK10" i="1"/>
  <c r="IA10" i="1"/>
  <c r="IC10" i="1"/>
  <c r="CL10" i="1"/>
  <c r="FM10" i="1"/>
  <c r="DX10" i="1" s="1"/>
  <c r="FL37" i="1"/>
  <c r="DW37" i="1" s="1"/>
  <c r="EW8" i="1"/>
  <c r="FL8" i="1" s="1"/>
  <c r="FL33" i="1"/>
  <c r="DW33" i="1" s="1"/>
  <c r="AS33" i="1"/>
  <c r="HP56" i="1"/>
  <c r="HW56" i="1" s="1"/>
  <c r="HX56" i="1" s="1"/>
  <c r="FM38" i="1"/>
  <c r="DX38" i="1" s="1"/>
  <c r="FM21" i="1"/>
  <c r="DX21" i="1" s="1"/>
  <c r="FQ23" i="1"/>
  <c r="FS23" i="1"/>
  <c r="FU23" i="1"/>
  <c r="FW23" i="1"/>
  <c r="FY23" i="1"/>
  <c r="GA23" i="1"/>
  <c r="GC23" i="1"/>
  <c r="GE23" i="1"/>
  <c r="GG23" i="1"/>
  <c r="GI23" i="1"/>
  <c r="GK23" i="1"/>
  <c r="HZ23" i="1"/>
  <c r="IB23" i="1"/>
  <c r="ID23" i="1"/>
  <c r="FK23" i="1"/>
  <c r="DV23" i="1" s="1"/>
  <c r="FR23" i="1"/>
  <c r="FT23" i="1"/>
  <c r="FV23" i="1"/>
  <c r="FX23" i="1"/>
  <c r="FZ23" i="1"/>
  <c r="GB23" i="1"/>
  <c r="GD23" i="1"/>
  <c r="GF23" i="1"/>
  <c r="GH23" i="1"/>
  <c r="GJ23" i="1"/>
  <c r="GL23" i="1"/>
  <c r="IA23" i="1"/>
  <c r="IC23" i="1"/>
  <c r="FN46" i="1"/>
  <c r="DY46" i="1" s="1"/>
  <c r="HO34" i="1"/>
  <c r="HO30" i="1"/>
  <c r="HO27" i="1"/>
  <c r="FO14" i="1"/>
  <c r="DZ14" i="1" s="1"/>
  <c r="FK14" i="1"/>
  <c r="DV14" i="1" s="1"/>
  <c r="FR14" i="1"/>
  <c r="FT14" i="1"/>
  <c r="FV14" i="1"/>
  <c r="FX14" i="1"/>
  <c r="FZ14" i="1"/>
  <c r="GB14" i="1"/>
  <c r="GD14" i="1"/>
  <c r="GF14" i="1"/>
  <c r="GH14" i="1"/>
  <c r="GJ14" i="1"/>
  <c r="GL14" i="1"/>
  <c r="HZ14" i="1"/>
  <c r="IB14" i="1"/>
  <c r="ID14" i="1"/>
  <c r="FQ14" i="1"/>
  <c r="FS14" i="1"/>
  <c r="FU14" i="1"/>
  <c r="FW14" i="1"/>
  <c r="FY14" i="1"/>
  <c r="GA14" i="1"/>
  <c r="GC14" i="1"/>
  <c r="GE14" i="1"/>
  <c r="GG14" i="1"/>
  <c r="GI14" i="1"/>
  <c r="GK14" i="1"/>
  <c r="IA14" i="1"/>
  <c r="IC14" i="1"/>
  <c r="FM14" i="1"/>
  <c r="DX14" i="1" s="1"/>
  <c r="FM27" i="1"/>
  <c r="DX27" i="1" s="1"/>
  <c r="FO27" i="1"/>
  <c r="DZ27" i="1" s="1"/>
  <c r="FK27" i="1"/>
  <c r="DV27" i="1" s="1"/>
  <c r="FR27" i="1"/>
  <c r="FT27" i="1"/>
  <c r="FV27" i="1"/>
  <c r="FX27" i="1"/>
  <c r="FZ27" i="1"/>
  <c r="GB27" i="1"/>
  <c r="GD27" i="1"/>
  <c r="GF27" i="1"/>
  <c r="GH27" i="1"/>
  <c r="GJ27" i="1"/>
  <c r="GL27" i="1"/>
  <c r="IA27" i="1"/>
  <c r="IC27" i="1"/>
  <c r="FL27" i="1"/>
  <c r="DW27" i="1" s="1"/>
  <c r="FN27" i="1"/>
  <c r="DY27" i="1" s="1"/>
  <c r="FP27" i="1"/>
  <c r="EA27" i="1" s="1"/>
  <c r="FQ27" i="1"/>
  <c r="FS27" i="1"/>
  <c r="FU27" i="1"/>
  <c r="FW27" i="1"/>
  <c r="FY27" i="1"/>
  <c r="GA27" i="1"/>
  <c r="GC27" i="1"/>
  <c r="GE27" i="1"/>
  <c r="GG27" i="1"/>
  <c r="GI27" i="1"/>
  <c r="GK27" i="1"/>
  <c r="HZ27" i="1"/>
  <c r="IB27" i="1"/>
  <c r="ID27" i="1"/>
  <c r="FN33" i="1"/>
  <c r="DY33" i="1" s="1"/>
  <c r="HO26" i="1"/>
  <c r="IC33" i="1"/>
  <c r="IA33" i="1"/>
  <c r="HP60" i="1"/>
  <c r="HW60" i="1" s="1"/>
  <c r="HX60" i="1" s="1"/>
  <c r="HP52" i="1"/>
  <c r="HW52" i="1" s="1"/>
  <c r="HX52" i="1" s="1"/>
  <c r="CI33" i="1"/>
  <c r="GK33" i="1"/>
  <c r="GI33" i="1"/>
  <c r="GG33" i="1"/>
  <c r="GE33" i="1"/>
  <c r="GC33" i="1"/>
  <c r="GA33" i="1"/>
  <c r="FY33" i="1"/>
  <c r="FW33" i="1"/>
  <c r="FU33" i="1"/>
  <c r="FS33" i="1"/>
  <c r="FQ33" i="1"/>
  <c r="FP33" i="1"/>
  <c r="EA33" i="1" s="1"/>
  <c r="FM33" i="1"/>
  <c r="DX33" i="1" s="1"/>
  <c r="IP13" i="1"/>
  <c r="FM12" i="1"/>
  <c r="DX12" i="1" s="1"/>
  <c r="FL21" i="1"/>
  <c r="DW21" i="1" s="1"/>
  <c r="HP64" i="1"/>
  <c r="HW64" i="1" s="1"/>
  <c r="HX64" i="1" s="1"/>
  <c r="HP62" i="1"/>
  <c r="HW62" i="1" s="1"/>
  <c r="HX62" i="1" s="1"/>
  <c r="HP58" i="1"/>
  <c r="HW58" i="1" s="1"/>
  <c r="HX58" i="1" s="1"/>
  <c r="HP54" i="1"/>
  <c r="HW54" i="1" s="1"/>
  <c r="HX54" i="1" s="1"/>
  <c r="HP50" i="1"/>
  <c r="HW50" i="1" s="1"/>
  <c r="HX50" i="1" s="1"/>
  <c r="HP28" i="1"/>
  <c r="HW28" i="1" s="1"/>
  <c r="HX28" i="1" s="1"/>
  <c r="FL22" i="1"/>
  <c r="DW22" i="1" s="1"/>
  <c r="FP42" i="1"/>
  <c r="EA42" i="1" s="1"/>
  <c r="FN42" i="1"/>
  <c r="DY42" i="1" s="1"/>
  <c r="HO61" i="1"/>
  <c r="HO59" i="1"/>
  <c r="HO57" i="1"/>
  <c r="HO55" i="1"/>
  <c r="HO53" i="1"/>
  <c r="HO49" i="1"/>
  <c r="HO47" i="1"/>
  <c r="HO45" i="1"/>
  <c r="HO33" i="1"/>
  <c r="HO31" i="1"/>
  <c r="HO25" i="1"/>
  <c r="IP11" i="1"/>
  <c r="FM47" i="1"/>
  <c r="DX47" i="1" s="1"/>
  <c r="FP37" i="1"/>
  <c r="EA37" i="1" s="1"/>
  <c r="FM37" i="1"/>
  <c r="DX37" i="1" s="1"/>
  <c r="EJ64" i="1"/>
  <c r="FO64" i="1" s="1"/>
  <c r="DZ64" i="1" s="1"/>
  <c r="EJ63" i="1"/>
  <c r="FO63" i="1" s="1"/>
  <c r="DZ63" i="1" s="1"/>
  <c r="EJ62" i="1"/>
  <c r="FO62" i="1" s="1"/>
  <c r="DZ62" i="1" s="1"/>
  <c r="EJ61" i="1"/>
  <c r="FO61" i="1" s="1"/>
  <c r="DZ61" i="1" s="1"/>
  <c r="EJ60" i="1"/>
  <c r="FO60" i="1" s="1"/>
  <c r="DZ60" i="1" s="1"/>
  <c r="EJ59" i="1"/>
  <c r="FO59" i="1" s="1"/>
  <c r="DZ59" i="1" s="1"/>
  <c r="EJ58" i="1"/>
  <c r="EJ57" i="1"/>
  <c r="FO57" i="1" s="1"/>
  <c r="DZ57" i="1" s="1"/>
  <c r="EJ56" i="1"/>
  <c r="FO56" i="1" s="1"/>
  <c r="DZ56" i="1" s="1"/>
  <c r="EJ55" i="1"/>
  <c r="FO55" i="1" s="1"/>
  <c r="DZ55" i="1" s="1"/>
  <c r="EJ54" i="1"/>
  <c r="FO54" i="1" s="1"/>
  <c r="DZ54" i="1" s="1"/>
  <c r="EJ53" i="1"/>
  <c r="FO53" i="1" s="1"/>
  <c r="DZ53" i="1" s="1"/>
  <c r="EJ52" i="1"/>
  <c r="FO52" i="1" s="1"/>
  <c r="DZ52" i="1" s="1"/>
  <c r="FM39" i="1"/>
  <c r="DX39" i="1" s="1"/>
  <c r="FO39" i="1"/>
  <c r="DZ39" i="1" s="1"/>
  <c r="FL39" i="1"/>
  <c r="FN39" i="1"/>
  <c r="DY39" i="1" s="1"/>
  <c r="FP39" i="1"/>
  <c r="EA39" i="1" s="1"/>
  <c r="FL30" i="1"/>
  <c r="FN30" i="1"/>
  <c r="DY30" i="1" s="1"/>
  <c r="FP30" i="1"/>
  <c r="EA30" i="1" s="1"/>
  <c r="CL51" i="1"/>
  <c r="EJ51" i="1"/>
  <c r="FO51" i="1" s="1"/>
  <c r="DZ51" i="1" s="1"/>
  <c r="CL50" i="1"/>
  <c r="EJ50" i="1"/>
  <c r="FN50" i="1" s="1"/>
  <c r="DY50" i="1" s="1"/>
  <c r="CL49" i="1"/>
  <c r="EJ49" i="1"/>
  <c r="FM49" i="1" s="1"/>
  <c r="DX49" i="1" s="1"/>
  <c r="GN48" i="1"/>
  <c r="CL48" i="1"/>
  <c r="EJ48" i="1"/>
  <c r="FO48" i="1" s="1"/>
  <c r="DZ48" i="1" s="1"/>
  <c r="FL47" i="1"/>
  <c r="FN47" i="1"/>
  <c r="DY47" i="1" s="1"/>
  <c r="FP47" i="1"/>
  <c r="EA47" i="1" s="1"/>
  <c r="CL47" i="1"/>
  <c r="FN36" i="1"/>
  <c r="DY36" i="1" s="1"/>
  <c r="FP36" i="1"/>
  <c r="EA36" i="1" s="1"/>
  <c r="FL29" i="1"/>
  <c r="FM28" i="1"/>
  <c r="FO28" i="1"/>
  <c r="DZ28" i="1" s="1"/>
  <c r="FP45" i="1"/>
  <c r="EA45" i="1" s="1"/>
  <c r="FN45" i="1"/>
  <c r="CI45" i="1"/>
  <c r="CK45" i="1" s="1"/>
  <c r="EJ43" i="1"/>
  <c r="FM43" i="1" s="1"/>
  <c r="DX43" i="1" s="1"/>
  <c r="EJ41" i="1"/>
  <c r="FO41" i="1" s="1"/>
  <c r="DZ41" i="1" s="1"/>
  <c r="FO38" i="1"/>
  <c r="CL38" i="1"/>
  <c r="FO37" i="1"/>
  <c r="CL37" i="1"/>
  <c r="FO33" i="1"/>
  <c r="CL33" i="1"/>
  <c r="GV32" i="1"/>
  <c r="GN32" i="1" s="1"/>
  <c r="EC32" i="1" s="1"/>
  <c r="GV30" i="1"/>
  <c r="FO30" i="1"/>
  <c r="DZ30" i="1" s="1"/>
  <c r="FP28" i="1"/>
  <c r="EA28" i="1" s="1"/>
  <c r="FN28" i="1"/>
  <c r="DY28" i="1" s="1"/>
  <c r="GM26" i="1"/>
  <c r="CJ26" i="1"/>
  <c r="CK26" i="1" s="1"/>
  <c r="FM23" i="1"/>
  <c r="DX23" i="1" s="1"/>
  <c r="CJ31" i="1"/>
  <c r="CK31" i="1" s="1"/>
  <c r="CL30" i="1"/>
  <c r="FL26" i="1"/>
  <c r="FN26" i="1"/>
  <c r="DY26" i="1" s="1"/>
  <c r="FP26" i="1"/>
  <c r="EA26" i="1" s="1"/>
  <c r="FM24" i="1"/>
  <c r="FL23" i="1"/>
  <c r="FN23" i="1"/>
  <c r="DY23" i="1" s="1"/>
  <c r="FP23" i="1"/>
  <c r="EA23" i="1" s="1"/>
  <c r="GV23" i="1"/>
  <c r="FO23" i="1"/>
  <c r="DZ23" i="1" s="1"/>
  <c r="FP22" i="1"/>
  <c r="EA22" i="1" s="1"/>
  <c r="FN22" i="1"/>
  <c r="FP21" i="1"/>
  <c r="EA21" i="1" s="1"/>
  <c r="FN21" i="1"/>
  <c r="EJ20" i="1"/>
  <c r="FO20" i="1" s="1"/>
  <c r="DZ20" i="1" s="1"/>
  <c r="FP19" i="1"/>
  <c r="EA19" i="1" s="1"/>
  <c r="FN19" i="1"/>
  <c r="EJ18" i="1"/>
  <c r="FM18" i="1" s="1"/>
  <c r="DX18" i="1" s="1"/>
  <c r="FP15" i="1"/>
  <c r="EA15" i="1" s="1"/>
  <c r="FN15" i="1"/>
  <c r="GM13" i="1"/>
  <c r="GM10" i="1"/>
  <c r="EB10" i="1" s="1"/>
  <c r="GN10" i="1"/>
  <c r="EC10" i="1" s="1"/>
  <c r="GN9" i="1"/>
  <c r="EC9" i="1" s="1"/>
  <c r="CL7" i="1"/>
  <c r="EJ7" i="1"/>
  <c r="FM7" i="1" s="1"/>
  <c r="DX7" i="1" s="1"/>
  <c r="FL5" i="1"/>
  <c r="FN5" i="1"/>
  <c r="DY5" i="1" s="1"/>
  <c r="FP5" i="1"/>
  <c r="EA5" i="1" s="1"/>
  <c r="FM5" i="1"/>
  <c r="DX5" i="1" s="1"/>
  <c r="CL5" i="1"/>
  <c r="CI5" i="1"/>
  <c r="FL16" i="1"/>
  <c r="FN16" i="1"/>
  <c r="DY16" i="1" s="1"/>
  <c r="FP16" i="1"/>
  <c r="EA16" i="1" s="1"/>
  <c r="FM16" i="1"/>
  <c r="DX16" i="1" s="1"/>
  <c r="GM16" i="1"/>
  <c r="FM17" i="1"/>
  <c r="FO17" i="1"/>
  <c r="DZ17" i="1" s="1"/>
  <c r="FN17" i="1"/>
  <c r="DY17" i="1" s="1"/>
  <c r="CL23" i="1"/>
  <c r="CL22" i="1"/>
  <c r="CL21" i="1"/>
  <c r="FL14" i="1"/>
  <c r="FN14" i="1"/>
  <c r="DY14" i="1" s="1"/>
  <c r="FP14" i="1"/>
  <c r="EA14" i="1" s="1"/>
  <c r="CL14" i="1"/>
  <c r="CI14" i="1"/>
  <c r="FL13" i="1"/>
  <c r="FN13" i="1"/>
  <c r="DY13" i="1" s="1"/>
  <c r="FP13" i="1"/>
  <c r="EA13" i="1" s="1"/>
  <c r="CL13" i="1"/>
  <c r="CI13" i="1"/>
  <c r="FL12" i="1"/>
  <c r="FN12" i="1"/>
  <c r="DY12" i="1" s="1"/>
  <c r="FP12" i="1"/>
  <c r="EA12" i="1" s="1"/>
  <c r="CL12" i="1"/>
  <c r="FL10" i="1"/>
  <c r="FN10" i="1"/>
  <c r="DY10" i="1" s="1"/>
  <c r="FP10" i="1"/>
  <c r="EA10" i="1" s="1"/>
  <c r="FL6" i="1"/>
  <c r="FN6" i="1"/>
  <c r="DY6" i="1" s="1"/>
  <c r="FP6" i="1"/>
  <c r="EA6" i="1" s="1"/>
  <c r="FM6" i="1"/>
  <c r="DX6" i="1" s="1"/>
  <c r="CL6" i="1"/>
  <c r="IU6" i="1" s="1"/>
  <c r="FO5" i="1"/>
  <c r="DZ5" i="1" s="1"/>
  <c r="FO16" i="1"/>
  <c r="DZ16" i="1" s="1"/>
  <c r="GM44" i="1"/>
  <c r="FM44" i="1"/>
  <c r="DX44" i="1" s="1"/>
  <c r="GM9" i="1"/>
  <c r="GM5" i="1"/>
  <c r="CL16" i="1"/>
  <c r="FL11" i="1"/>
  <c r="FN11" i="1"/>
  <c r="DY11" i="1" s="1"/>
  <c r="FP11" i="1"/>
  <c r="EA11" i="1" s="1"/>
  <c r="CL11" i="1"/>
  <c r="GM8" i="1"/>
  <c r="EB8" i="1" s="1"/>
  <c r="GN8" i="1"/>
  <c r="EC8" i="1" s="1"/>
  <c r="FL44" i="1"/>
  <c r="FN44" i="1"/>
  <c r="DY44" i="1" s="1"/>
  <c r="FP44" i="1"/>
  <c r="EA44" i="1" s="1"/>
  <c r="FM46" i="1"/>
  <c r="FO46" i="1"/>
  <c r="DZ46" i="1" s="1"/>
  <c r="GM42" i="1"/>
  <c r="GM7" i="1"/>
  <c r="CJ7" i="1"/>
  <c r="CK7" i="1" s="1"/>
  <c r="CL17" i="1"/>
  <c r="CL46" i="1"/>
  <c r="GM27" i="1"/>
  <c r="GZ12" i="1"/>
  <c r="GR35" i="1"/>
  <c r="GM35" i="1"/>
  <c r="GO35" i="1"/>
  <c r="GS35" i="1"/>
  <c r="GN35" i="1"/>
  <c r="EC35" i="1" s="1"/>
  <c r="GP35" i="1"/>
  <c r="GT35" i="1"/>
  <c r="GQ35" i="1"/>
  <c r="CJ35" i="1"/>
  <c r="CK35" i="1" s="1"/>
  <c r="IP52" i="1"/>
  <c r="IP60" i="1"/>
  <c r="IP24" i="1"/>
  <c r="IP9" i="1"/>
  <c r="GZ47" i="1"/>
  <c r="GZ46" i="1"/>
  <c r="GZ38" i="1"/>
  <c r="IP8" i="1"/>
  <c r="IP19" i="1"/>
  <c r="IP12" i="1"/>
  <c r="GZ37" i="1"/>
  <c r="IP23" i="1"/>
  <c r="GN34" i="1"/>
  <c r="EC34" i="1" s="1"/>
  <c r="GR34" i="1"/>
  <c r="GO34" i="1"/>
  <c r="GS34" i="1"/>
  <c r="GP34" i="1"/>
  <c r="GT34" i="1"/>
  <c r="GM34" i="1"/>
  <c r="GQ34" i="1"/>
  <c r="IP15" i="1"/>
  <c r="CJ34" i="1"/>
  <c r="CK34" i="1" s="1"/>
  <c r="IP62" i="1"/>
  <c r="GZ33" i="1"/>
  <c r="IP54" i="1"/>
  <c r="GZ31" i="1"/>
  <c r="IP64" i="1"/>
  <c r="IP56" i="1"/>
  <c r="IP18" i="1"/>
  <c r="IP14" i="1"/>
  <c r="IP10" i="1"/>
  <c r="IP5" i="1"/>
  <c r="GZ30" i="1"/>
  <c r="GZ23" i="1"/>
  <c r="GZ22" i="1"/>
  <c r="GZ21" i="1"/>
  <c r="GN19" i="1"/>
  <c r="EC19" i="1" s="1"/>
  <c r="GR19" i="1"/>
  <c r="GO19" i="1"/>
  <c r="GS19" i="1"/>
  <c r="GP19" i="1"/>
  <c r="GT19" i="1"/>
  <c r="GM19" i="1"/>
  <c r="GQ19" i="1"/>
  <c r="IP55" i="1"/>
  <c r="CJ19" i="1"/>
  <c r="CK19" i="1" s="1"/>
  <c r="IP63" i="1"/>
  <c r="IP59" i="1"/>
  <c r="GZ17" i="1"/>
  <c r="IP61" i="1"/>
  <c r="IP57" i="1"/>
  <c r="IP53" i="1"/>
  <c r="IP26" i="1"/>
  <c r="IP6" i="1"/>
  <c r="IQ17" i="1"/>
  <c r="IQ60" i="1"/>
  <c r="IY60" i="1" s="1"/>
  <c r="IZ60" i="1" s="1"/>
  <c r="IQ56" i="1"/>
  <c r="IY56" i="1" s="1"/>
  <c r="IZ56" i="1" s="1"/>
  <c r="IQ16" i="1"/>
  <c r="IQ9" i="1"/>
  <c r="IQ52" i="1"/>
  <c r="IY52" i="1" s="1"/>
  <c r="IZ52" i="1" s="1"/>
  <c r="GZ11" i="1"/>
  <c r="IQ64" i="1"/>
  <c r="IY64" i="1" s="1"/>
  <c r="IZ64" i="1" s="1"/>
  <c r="IQ58" i="1"/>
  <c r="IY58" i="1" s="1"/>
  <c r="IZ58" i="1" s="1"/>
  <c r="IQ26" i="1"/>
  <c r="IY26" i="1" s="1"/>
  <c r="IZ26" i="1" s="1"/>
  <c r="IQ62" i="1"/>
  <c r="IY62" i="1" s="1"/>
  <c r="IZ62" i="1" s="1"/>
  <c r="IQ14" i="1"/>
  <c r="IQ21" i="1"/>
  <c r="IY21" i="1" s="1"/>
  <c r="IZ21" i="1" s="1"/>
  <c r="IQ25" i="1"/>
  <c r="IY25" i="1" s="1"/>
  <c r="IZ25" i="1" s="1"/>
  <c r="IQ24" i="1"/>
  <c r="IY24" i="1" s="1"/>
  <c r="IZ24" i="1" s="1"/>
  <c r="IQ54" i="1"/>
  <c r="IY54" i="1" s="1"/>
  <c r="IZ54" i="1" s="1"/>
  <c r="IQ12" i="1"/>
  <c r="IQ7" i="1"/>
  <c r="IQ22" i="1"/>
  <c r="IY22" i="1" s="1"/>
  <c r="IZ22" i="1" s="1"/>
  <c r="IQ18" i="1"/>
  <c r="IY18" i="1" s="1"/>
  <c r="IZ18" i="1" s="1"/>
  <c r="IQ5" i="1"/>
  <c r="IQ20" i="1"/>
  <c r="IY20" i="1" s="1"/>
  <c r="IZ20" i="1" s="1"/>
  <c r="GZ6" i="1"/>
  <c r="HT6" i="1"/>
  <c r="HF5" i="1"/>
  <c r="HF10" i="1"/>
  <c r="HF14" i="1"/>
  <c r="HF22" i="1"/>
  <c r="HF23" i="1"/>
  <c r="HF35" i="1"/>
  <c r="HF25" i="1"/>
  <c r="HF30" i="1"/>
  <c r="HF43" i="1"/>
  <c r="DT27" i="1" l="1"/>
  <c r="HT37" i="1"/>
  <c r="HD18" i="1"/>
  <c r="JA18" i="1" s="1"/>
  <c r="HT21" i="1"/>
  <c r="IT18" i="1"/>
  <c r="IH16" i="1"/>
  <c r="JA16" i="1"/>
  <c r="IT16" i="1"/>
  <c r="HS16" i="1"/>
  <c r="HD59" i="1"/>
  <c r="JA59" i="1" s="1"/>
  <c r="HD61" i="1"/>
  <c r="JA61" i="1" s="1"/>
  <c r="IU64" i="1"/>
  <c r="CK47" i="1"/>
  <c r="IT59" i="1"/>
  <c r="GN50" i="1"/>
  <c r="IF50" i="1" s="1"/>
  <c r="GR59" i="1"/>
  <c r="DT7" i="1"/>
  <c r="CK13" i="1"/>
  <c r="GQ45" i="1"/>
  <c r="GM45" i="1"/>
  <c r="CR45" i="1" s="1"/>
  <c r="IU55" i="1"/>
  <c r="GO50" i="1"/>
  <c r="GR57" i="1"/>
  <c r="HS60" i="1"/>
  <c r="GO57" i="1"/>
  <c r="GM36" i="1"/>
  <c r="GS36" i="1"/>
  <c r="HT58" i="1"/>
  <c r="FM40" i="1"/>
  <c r="FL40" i="1"/>
  <c r="DW40" i="1" s="1"/>
  <c r="JA40" i="1"/>
  <c r="IH18" i="1"/>
  <c r="FO36" i="1"/>
  <c r="DZ36" i="1" s="1"/>
  <c r="GB36" i="1"/>
  <c r="FW36" i="1"/>
  <c r="HZ36" i="1"/>
  <c r="FM36" i="1"/>
  <c r="DX36" i="1" s="1"/>
  <c r="GG36" i="1"/>
  <c r="FQ36" i="1"/>
  <c r="GL36" i="1"/>
  <c r="IB36" i="1"/>
  <c r="FS11" i="1"/>
  <c r="FW11" i="1"/>
  <c r="GA11" i="1"/>
  <c r="GE11" i="1"/>
  <c r="GI11" i="1"/>
  <c r="HZ11" i="1"/>
  <c r="ID11" i="1"/>
  <c r="FQ11" i="1"/>
  <c r="FU11" i="1"/>
  <c r="FY11" i="1"/>
  <c r="GG11" i="1"/>
  <c r="GK11" i="1"/>
  <c r="FV11" i="1"/>
  <c r="FZ11" i="1"/>
  <c r="GH11" i="1"/>
  <c r="IC11" i="1"/>
  <c r="FK11" i="1"/>
  <c r="DV11" i="1" s="1"/>
  <c r="FT11" i="1"/>
  <c r="FX11" i="1"/>
  <c r="GB11" i="1"/>
  <c r="GF11" i="1"/>
  <c r="GJ11" i="1"/>
  <c r="IA11" i="1"/>
  <c r="GC11" i="1"/>
  <c r="IB11" i="1"/>
  <c r="FR11" i="1"/>
  <c r="GD11" i="1"/>
  <c r="GL11" i="1"/>
  <c r="FO58" i="1"/>
  <c r="DZ58" i="1" s="1"/>
  <c r="FL36" i="1"/>
  <c r="FK36" i="1"/>
  <c r="DV36" i="1" s="1"/>
  <c r="GF36" i="1"/>
  <c r="IA36" i="1"/>
  <c r="GK36" i="1"/>
  <c r="GC36" i="1"/>
  <c r="FU36" i="1"/>
  <c r="IH59" i="1"/>
  <c r="FR36" i="1"/>
  <c r="GD36" i="1"/>
  <c r="FT36" i="1"/>
  <c r="GJ36" i="1"/>
  <c r="IC36" i="1"/>
  <c r="GI36" i="1"/>
  <c r="GA36" i="1"/>
  <c r="FS36" i="1"/>
  <c r="GH36" i="1"/>
  <c r="ID36" i="1"/>
  <c r="GO45" i="1"/>
  <c r="HT33" i="1"/>
  <c r="HT39" i="1"/>
  <c r="FS40" i="1"/>
  <c r="FW40" i="1"/>
  <c r="GA40" i="1"/>
  <c r="GE40" i="1"/>
  <c r="GI40" i="1"/>
  <c r="IA40" i="1"/>
  <c r="FT40" i="1"/>
  <c r="FX40" i="1"/>
  <c r="GB40" i="1"/>
  <c r="GF40" i="1"/>
  <c r="GJ40" i="1"/>
  <c r="IB40" i="1"/>
  <c r="FK40" i="1"/>
  <c r="DV40" i="1" s="1"/>
  <c r="FQ40" i="1"/>
  <c r="FU40" i="1"/>
  <c r="FY40" i="1"/>
  <c r="GC40" i="1"/>
  <c r="GG40" i="1"/>
  <c r="GK40" i="1"/>
  <c r="IC40" i="1"/>
  <c r="FR40" i="1"/>
  <c r="FV40" i="1"/>
  <c r="FZ40" i="1"/>
  <c r="GD40" i="1"/>
  <c r="GH40" i="1"/>
  <c r="GL40" i="1"/>
  <c r="HZ40" i="1"/>
  <c r="ID40" i="1"/>
  <c r="IH60" i="1"/>
  <c r="JA60" i="1"/>
  <c r="EB7" i="1"/>
  <c r="FN9" i="1"/>
  <c r="DY9" i="1" s="1"/>
  <c r="FO8" i="1"/>
  <c r="DZ8" i="1" s="1"/>
  <c r="CW10" i="1"/>
  <c r="CK5" i="1"/>
  <c r="IU36" i="1"/>
  <c r="FR34" i="1"/>
  <c r="GQ52" i="1"/>
  <c r="IU60" i="1"/>
  <c r="GM57" i="1"/>
  <c r="DS57" i="1" s="1"/>
  <c r="GN59" i="1"/>
  <c r="EC59" i="1" s="1"/>
  <c r="GT57" i="1"/>
  <c r="HS61" i="1"/>
  <c r="GP57" i="1"/>
  <c r="GS57" i="1"/>
  <c r="GD9" i="1"/>
  <c r="IU41" i="1"/>
  <c r="HT26" i="1"/>
  <c r="IU61" i="1"/>
  <c r="IU12" i="1"/>
  <c r="IU57" i="1"/>
  <c r="HT59" i="1"/>
  <c r="HT27" i="1"/>
  <c r="IU20" i="1"/>
  <c r="HT12" i="1"/>
  <c r="IU16" i="1"/>
  <c r="HT16" i="1"/>
  <c r="AW20" i="1"/>
  <c r="HT46" i="1"/>
  <c r="IU59" i="1"/>
  <c r="IU48" i="1"/>
  <c r="IU26" i="1"/>
  <c r="GM15" i="1"/>
  <c r="HT61" i="1"/>
  <c r="FO7" i="1"/>
  <c r="DZ7" i="1" s="1"/>
  <c r="FV9" i="1"/>
  <c r="GL9" i="1"/>
  <c r="HT60" i="1"/>
  <c r="HT64" i="1"/>
  <c r="IU11" i="1"/>
  <c r="GO59" i="1"/>
  <c r="GS59" i="1"/>
  <c r="GM59" i="1"/>
  <c r="EB59" i="1" s="1"/>
  <c r="GQ59" i="1"/>
  <c r="GP59" i="1"/>
  <c r="GO26" i="1"/>
  <c r="GQ26" i="1"/>
  <c r="GS26" i="1"/>
  <c r="GP26" i="1"/>
  <c r="GR26" i="1"/>
  <c r="GT26" i="1"/>
  <c r="HS56" i="1"/>
  <c r="IT56" i="1"/>
  <c r="HD56" i="1"/>
  <c r="IT58" i="1"/>
  <c r="HS58" i="1"/>
  <c r="HD58" i="1"/>
  <c r="GR24" i="1"/>
  <c r="GP24" i="1"/>
  <c r="GT24" i="1"/>
  <c r="GP36" i="1"/>
  <c r="GT36" i="1"/>
  <c r="GR36" i="1"/>
  <c r="IT43" i="1"/>
  <c r="HS43" i="1"/>
  <c r="HD43" i="1"/>
  <c r="IU39" i="1"/>
  <c r="IE10" i="1"/>
  <c r="CN10" i="1"/>
  <c r="DS27" i="1"/>
  <c r="IF27" i="1"/>
  <c r="HY27" i="1" s="1"/>
  <c r="IX27" i="1" s="1"/>
  <c r="FN8" i="1"/>
  <c r="DY8" i="1" s="1"/>
  <c r="CK14" i="1"/>
  <c r="DS10" i="1"/>
  <c r="GN36" i="1"/>
  <c r="EC36" i="1" s="1"/>
  <c r="GN45" i="1"/>
  <c r="EC45" i="1" s="1"/>
  <c r="GM24" i="1"/>
  <c r="EB24" i="1" s="1"/>
  <c r="FZ34" i="1"/>
  <c r="GQ24" i="1"/>
  <c r="GQ36" i="1"/>
  <c r="IU56" i="1"/>
  <c r="GO24" i="1"/>
  <c r="GN24" i="1"/>
  <c r="EC24" i="1" s="1"/>
  <c r="IT26" i="1"/>
  <c r="HS26" i="1"/>
  <c r="HD26" i="1"/>
  <c r="GP52" i="1"/>
  <c r="GT52" i="1"/>
  <c r="GR52" i="1"/>
  <c r="IT55" i="1"/>
  <c r="HS55" i="1"/>
  <c r="HD55" i="1"/>
  <c r="IT57" i="1"/>
  <c r="HS57" i="1"/>
  <c r="HD57" i="1"/>
  <c r="HT57" i="1"/>
  <c r="IT24" i="1"/>
  <c r="HS24" i="1"/>
  <c r="HD24" i="1"/>
  <c r="HT41" i="1"/>
  <c r="IU52" i="1"/>
  <c r="FQ44" i="1"/>
  <c r="FS44" i="1"/>
  <c r="FU44" i="1"/>
  <c r="FW44" i="1"/>
  <c r="FY44" i="1"/>
  <c r="GA44" i="1"/>
  <c r="GC44" i="1"/>
  <c r="GE44" i="1"/>
  <c r="GG44" i="1"/>
  <c r="GI44" i="1"/>
  <c r="GK44" i="1"/>
  <c r="IA44" i="1"/>
  <c r="IC44" i="1"/>
  <c r="FK44" i="1"/>
  <c r="DV44" i="1" s="1"/>
  <c r="FR44" i="1"/>
  <c r="FT44" i="1"/>
  <c r="FV44" i="1"/>
  <c r="FX44" i="1"/>
  <c r="FZ44" i="1"/>
  <c r="GB44" i="1"/>
  <c r="GD44" i="1"/>
  <c r="GF44" i="1"/>
  <c r="GH44" i="1"/>
  <c r="GJ44" i="1"/>
  <c r="GL44" i="1"/>
  <c r="HZ44" i="1"/>
  <c r="IB44" i="1"/>
  <c r="ID44" i="1"/>
  <c r="GO18" i="1"/>
  <c r="GQ18" i="1"/>
  <c r="GS18" i="1"/>
  <c r="GP18" i="1"/>
  <c r="GR18" i="1"/>
  <c r="GT18" i="1"/>
  <c r="GP43" i="1"/>
  <c r="GT43" i="1"/>
  <c r="GR43" i="1"/>
  <c r="GP49" i="1"/>
  <c r="GT49" i="1"/>
  <c r="GR49" i="1"/>
  <c r="DS55" i="1"/>
  <c r="EC55" i="1"/>
  <c r="DS56" i="1"/>
  <c r="EC56" i="1"/>
  <c r="EC57" i="1"/>
  <c r="DS58" i="1"/>
  <c r="EC58" i="1"/>
  <c r="GM60" i="1"/>
  <c r="GP60" i="1"/>
  <c r="GR60" i="1"/>
  <c r="GT60" i="1"/>
  <c r="GO60" i="1"/>
  <c r="GQ60" i="1"/>
  <c r="GS60" i="1"/>
  <c r="IT62" i="1"/>
  <c r="HS62" i="1"/>
  <c r="HD62" i="1"/>
  <c r="IT63" i="1"/>
  <c r="HS63" i="1"/>
  <c r="HD63" i="1"/>
  <c r="IT64" i="1"/>
  <c r="HS64" i="1"/>
  <c r="HD64" i="1"/>
  <c r="HT52" i="1"/>
  <c r="HT48" i="1"/>
  <c r="DS7" i="1"/>
  <c r="IF8" i="1"/>
  <c r="DT10" i="1"/>
  <c r="CM10" i="1"/>
  <c r="DO10" i="1"/>
  <c r="EB27" i="1"/>
  <c r="EE27" i="1" s="1"/>
  <c r="IE27" i="1"/>
  <c r="FP8" i="1"/>
  <c r="EA8" i="1" s="1"/>
  <c r="FO9" i="1"/>
  <c r="DZ9" i="1" s="1"/>
  <c r="FP25" i="1"/>
  <c r="EA25" i="1" s="1"/>
  <c r="FO32" i="1"/>
  <c r="DZ32" i="1" s="1"/>
  <c r="DQ37" i="1"/>
  <c r="GN49" i="1"/>
  <c r="IE49" i="1" s="1"/>
  <c r="HT63" i="1"/>
  <c r="FR9" i="1"/>
  <c r="FZ9" i="1"/>
  <c r="GH9" i="1"/>
  <c r="GN18" i="1"/>
  <c r="IE18" i="1" s="1"/>
  <c r="GL34" i="1"/>
  <c r="GD34" i="1"/>
  <c r="FV34" i="1"/>
  <c r="GN43" i="1"/>
  <c r="IF43" i="1" s="1"/>
  <c r="GQ43" i="1"/>
  <c r="GO49" i="1"/>
  <c r="GS49" i="1"/>
  <c r="GQ50" i="1"/>
  <c r="IU29" i="1"/>
  <c r="IU54" i="1"/>
  <c r="HT62" i="1"/>
  <c r="GR45" i="1"/>
  <c r="GP45" i="1"/>
  <c r="GT45" i="1"/>
  <c r="IF55" i="1"/>
  <c r="EB55" i="1"/>
  <c r="IE55" i="1"/>
  <c r="DT55" i="1"/>
  <c r="IF56" i="1"/>
  <c r="EB56" i="1"/>
  <c r="DT56" i="1"/>
  <c r="IE56" i="1"/>
  <c r="EB57" i="1"/>
  <c r="IF58" i="1"/>
  <c r="EB58" i="1"/>
  <c r="DT58" i="1"/>
  <c r="IE58" i="1"/>
  <c r="GN60" i="1"/>
  <c r="EC61" i="1"/>
  <c r="EC62" i="1"/>
  <c r="EC63" i="1"/>
  <c r="EC64" i="1"/>
  <c r="IU63" i="1"/>
  <c r="GM61" i="1"/>
  <c r="DS61" i="1" s="1"/>
  <c r="GP61" i="1"/>
  <c r="GR61" i="1"/>
  <c r="GT61" i="1"/>
  <c r="GO61" i="1"/>
  <c r="GQ61" i="1"/>
  <c r="GS61" i="1"/>
  <c r="GM62" i="1"/>
  <c r="GP62" i="1"/>
  <c r="GR62" i="1"/>
  <c r="GT62" i="1"/>
  <c r="GO62" i="1"/>
  <c r="GQ62" i="1"/>
  <c r="GS62" i="1"/>
  <c r="GM63" i="1"/>
  <c r="DS63" i="1" s="1"/>
  <c r="GP63" i="1"/>
  <c r="GR63" i="1"/>
  <c r="GT63" i="1"/>
  <c r="GO63" i="1"/>
  <c r="GQ63" i="1"/>
  <c r="GS63" i="1"/>
  <c r="GM64" i="1"/>
  <c r="GP64" i="1"/>
  <c r="GR64" i="1"/>
  <c r="GT64" i="1"/>
  <c r="GO64" i="1"/>
  <c r="GQ64" i="1"/>
  <c r="GS64" i="1"/>
  <c r="IU62" i="1"/>
  <c r="IU24" i="1"/>
  <c r="AW6" i="1"/>
  <c r="IU42" i="1"/>
  <c r="HT56" i="1"/>
  <c r="AW41" i="1"/>
  <c r="IU8" i="1"/>
  <c r="HT44" i="1"/>
  <c r="IU58" i="1"/>
  <c r="AW18" i="1"/>
  <c r="IU47" i="1"/>
  <c r="AW40" i="1"/>
  <c r="IU50" i="1"/>
  <c r="IU18" i="1"/>
  <c r="HT50" i="1"/>
  <c r="IU40" i="1"/>
  <c r="GR50" i="1"/>
  <c r="GP50" i="1"/>
  <c r="GT50" i="1"/>
  <c r="DT8" i="1"/>
  <c r="EC20" i="1"/>
  <c r="EB18" i="1"/>
  <c r="FM9" i="1"/>
  <c r="DX9" i="1" s="1"/>
  <c r="FL24" i="1"/>
  <c r="DW24" i="1" s="1"/>
  <c r="FQ24" i="1"/>
  <c r="FS24" i="1"/>
  <c r="FU24" i="1"/>
  <c r="FW24" i="1"/>
  <c r="FY24" i="1"/>
  <c r="GA24" i="1"/>
  <c r="GC24" i="1"/>
  <c r="GE24" i="1"/>
  <c r="GG24" i="1"/>
  <c r="GI24" i="1"/>
  <c r="GK24" i="1"/>
  <c r="FK24" i="1"/>
  <c r="DV24" i="1" s="1"/>
  <c r="FT24" i="1"/>
  <c r="FX24" i="1"/>
  <c r="GB24" i="1"/>
  <c r="GF24" i="1"/>
  <c r="GJ24" i="1"/>
  <c r="IA24" i="1"/>
  <c r="IC24" i="1"/>
  <c r="FR24" i="1"/>
  <c r="FV24" i="1"/>
  <c r="FZ24" i="1"/>
  <c r="GD24" i="1"/>
  <c r="GH24" i="1"/>
  <c r="GL24" i="1"/>
  <c r="HZ24" i="1"/>
  <c r="IB24" i="1"/>
  <c r="ID24" i="1"/>
  <c r="FR29" i="1"/>
  <c r="FV29" i="1"/>
  <c r="FZ29" i="1"/>
  <c r="GD29" i="1"/>
  <c r="GH29" i="1"/>
  <c r="GL29" i="1"/>
  <c r="IA29" i="1"/>
  <c r="IC29" i="1"/>
  <c r="IF29" i="1"/>
  <c r="EB29" i="1"/>
  <c r="DT29" i="1"/>
  <c r="IE29" i="1"/>
  <c r="HS51" i="1"/>
  <c r="IT51" i="1"/>
  <c r="HD51" i="1"/>
  <c r="FK29" i="1"/>
  <c r="DV29" i="1" s="1"/>
  <c r="GF29" i="1"/>
  <c r="IB29" i="1"/>
  <c r="HZ9" i="1"/>
  <c r="ID9" i="1"/>
  <c r="AW49" i="1"/>
  <c r="GK9" i="1"/>
  <c r="GC9" i="1"/>
  <c r="FL25" i="1"/>
  <c r="DW25" i="1" s="1"/>
  <c r="FK25" i="1"/>
  <c r="DV25" i="1" s="1"/>
  <c r="FR25" i="1"/>
  <c r="FT25" i="1"/>
  <c r="FV25" i="1"/>
  <c r="FX25" i="1"/>
  <c r="FZ25" i="1"/>
  <c r="GB25" i="1"/>
  <c r="GD25" i="1"/>
  <c r="GF25" i="1"/>
  <c r="GH25" i="1"/>
  <c r="GJ25" i="1"/>
  <c r="GL25" i="1"/>
  <c r="FQ25" i="1"/>
  <c r="FU25" i="1"/>
  <c r="FY25" i="1"/>
  <c r="GC25" i="1"/>
  <c r="GG25" i="1"/>
  <c r="GK25" i="1"/>
  <c r="HZ25" i="1"/>
  <c r="IB25" i="1"/>
  <c r="ID25" i="1"/>
  <c r="FS25" i="1"/>
  <c r="FW25" i="1"/>
  <c r="GA25" i="1"/>
  <c r="GE25" i="1"/>
  <c r="GI25" i="1"/>
  <c r="IA25" i="1"/>
  <c r="IC25" i="1"/>
  <c r="GK29" i="1"/>
  <c r="GG29" i="1"/>
  <c r="GC29" i="1"/>
  <c r="FY29" i="1"/>
  <c r="FU29" i="1"/>
  <c r="FQ29" i="1"/>
  <c r="FM31" i="1"/>
  <c r="DX31" i="1" s="1"/>
  <c r="FL31" i="1"/>
  <c r="FP31" i="1"/>
  <c r="EA31" i="1" s="1"/>
  <c r="FK31" i="1"/>
  <c r="DV31" i="1" s="1"/>
  <c r="FR31" i="1"/>
  <c r="FT31" i="1"/>
  <c r="FV31" i="1"/>
  <c r="FX31" i="1"/>
  <c r="FZ31" i="1"/>
  <c r="GB31" i="1"/>
  <c r="GD31" i="1"/>
  <c r="GF31" i="1"/>
  <c r="GH31" i="1"/>
  <c r="GJ31" i="1"/>
  <c r="GL31" i="1"/>
  <c r="FN31" i="1"/>
  <c r="DY31" i="1" s="1"/>
  <c r="FQ31" i="1"/>
  <c r="FU31" i="1"/>
  <c r="FY31" i="1"/>
  <c r="GC31" i="1"/>
  <c r="GG31" i="1"/>
  <c r="GK31" i="1"/>
  <c r="IA31" i="1"/>
  <c r="IC31" i="1"/>
  <c r="FS31" i="1"/>
  <c r="FW31" i="1"/>
  <c r="GA31" i="1"/>
  <c r="GE31" i="1"/>
  <c r="GI31" i="1"/>
  <c r="HZ31" i="1"/>
  <c r="IB31" i="1"/>
  <c r="ID31" i="1"/>
  <c r="FL34" i="1"/>
  <c r="DW34" i="1" s="1"/>
  <c r="FS34" i="1"/>
  <c r="FW34" i="1"/>
  <c r="GA34" i="1"/>
  <c r="GE34" i="1"/>
  <c r="GI34" i="1"/>
  <c r="IA34" i="1"/>
  <c r="IC34" i="1"/>
  <c r="FP34" i="1"/>
  <c r="EA34" i="1" s="1"/>
  <c r="FQ34" i="1"/>
  <c r="FU34" i="1"/>
  <c r="FY34" i="1"/>
  <c r="GC34" i="1"/>
  <c r="GG34" i="1"/>
  <c r="GK34" i="1"/>
  <c r="HZ34" i="1"/>
  <c r="IB34" i="1"/>
  <c r="ID34" i="1"/>
  <c r="HD39" i="1"/>
  <c r="HS39" i="1"/>
  <c r="IT39" i="1"/>
  <c r="DS51" i="1"/>
  <c r="EC51" i="1"/>
  <c r="DS52" i="1"/>
  <c r="EC52" i="1"/>
  <c r="DS53" i="1"/>
  <c r="EC53" i="1"/>
  <c r="DS54" i="1"/>
  <c r="EC54" i="1"/>
  <c r="IU51" i="1"/>
  <c r="AW39" i="1"/>
  <c r="FM50" i="1"/>
  <c r="DX50" i="1" s="1"/>
  <c r="DY35" i="1"/>
  <c r="DR35" i="1"/>
  <c r="GM40" i="1"/>
  <c r="GN40" i="1"/>
  <c r="GO40" i="1"/>
  <c r="GQ40" i="1"/>
  <c r="GS40" i="1"/>
  <c r="GP40" i="1"/>
  <c r="GR40" i="1"/>
  <c r="GT40" i="1"/>
  <c r="DX40" i="1"/>
  <c r="DR40" i="1"/>
  <c r="DQ40" i="1"/>
  <c r="FS9" i="1"/>
  <c r="GA9" i="1"/>
  <c r="GI9" i="1"/>
  <c r="IA9" i="1"/>
  <c r="IC9" i="1"/>
  <c r="GM20" i="1"/>
  <c r="GO20" i="1"/>
  <c r="GQ20" i="1"/>
  <c r="GS20" i="1"/>
  <c r="GP20" i="1"/>
  <c r="GR20" i="1"/>
  <c r="GT20" i="1"/>
  <c r="GM14" i="1"/>
  <c r="GN14" i="1"/>
  <c r="EC14" i="1" s="1"/>
  <c r="GO14" i="1"/>
  <c r="GQ14" i="1"/>
  <c r="GS14" i="1"/>
  <c r="GP14" i="1"/>
  <c r="GR14" i="1"/>
  <c r="GT14" i="1"/>
  <c r="IT29" i="1"/>
  <c r="HD29" i="1"/>
  <c r="HS29" i="1"/>
  <c r="GM41" i="1"/>
  <c r="GP41" i="1"/>
  <c r="GR41" i="1"/>
  <c r="GT41" i="1"/>
  <c r="EB43" i="1"/>
  <c r="HS53" i="1"/>
  <c r="IT53" i="1"/>
  <c r="HD53" i="1"/>
  <c r="FW9" i="1"/>
  <c r="FX29" i="1"/>
  <c r="HT49" i="1"/>
  <c r="IU53" i="1"/>
  <c r="IF7" i="1"/>
  <c r="IE7" i="1"/>
  <c r="IE8" i="1"/>
  <c r="DM10" i="1"/>
  <c r="IF10" i="1"/>
  <c r="DD10" i="1"/>
  <c r="CU10" i="1"/>
  <c r="CY10" i="1"/>
  <c r="DB10" i="1"/>
  <c r="CR27" i="1"/>
  <c r="DJ27" i="1"/>
  <c r="DD27" i="1"/>
  <c r="CP27" i="1"/>
  <c r="HT51" i="1"/>
  <c r="FP9" i="1"/>
  <c r="EA9" i="1" s="1"/>
  <c r="FL9" i="1"/>
  <c r="DW9" i="1" s="1"/>
  <c r="DQ15" i="1"/>
  <c r="FN24" i="1"/>
  <c r="DY24" i="1" s="1"/>
  <c r="FN25" i="1"/>
  <c r="DY25" i="1" s="1"/>
  <c r="FO24" i="1"/>
  <c r="DZ24" i="1" s="1"/>
  <c r="FO25" i="1"/>
  <c r="DZ25" i="1" s="1"/>
  <c r="CM26" i="1"/>
  <c r="FO29" i="1"/>
  <c r="DZ29" i="1" s="1"/>
  <c r="FO34" i="1"/>
  <c r="DZ34" i="1" s="1"/>
  <c r="DQ28" i="1"/>
  <c r="FN29" i="1"/>
  <c r="DY29" i="1" s="1"/>
  <c r="CK33" i="1"/>
  <c r="FK9" i="1"/>
  <c r="DV9" i="1" s="1"/>
  <c r="FT9" i="1"/>
  <c r="FX9" i="1"/>
  <c r="GB9" i="1"/>
  <c r="GF9" i="1"/>
  <c r="GJ9" i="1"/>
  <c r="DQ35" i="1"/>
  <c r="DS25" i="1"/>
  <c r="IF25" i="1"/>
  <c r="DT25" i="1"/>
  <c r="IE25" i="1"/>
  <c r="EB25" i="1"/>
  <c r="DS29" i="1"/>
  <c r="EC29" i="1"/>
  <c r="GM28" i="1"/>
  <c r="GN28" i="1"/>
  <c r="EC28" i="1" s="1"/>
  <c r="GO28" i="1"/>
  <c r="GQ28" i="1"/>
  <c r="GS28" i="1"/>
  <c r="GP28" i="1"/>
  <c r="GR28" i="1"/>
  <c r="GT28" i="1"/>
  <c r="FL32" i="1"/>
  <c r="DW32" i="1" s="1"/>
  <c r="FP32" i="1"/>
  <c r="EA32" i="1" s="1"/>
  <c r="FQ32" i="1"/>
  <c r="FS32" i="1"/>
  <c r="FU32" i="1"/>
  <c r="FW32" i="1"/>
  <c r="FY32" i="1"/>
  <c r="GA32" i="1"/>
  <c r="GC32" i="1"/>
  <c r="GE32" i="1"/>
  <c r="GG32" i="1"/>
  <c r="GI32" i="1"/>
  <c r="GK32" i="1"/>
  <c r="FR32" i="1"/>
  <c r="FV32" i="1"/>
  <c r="FZ32" i="1"/>
  <c r="GD32" i="1"/>
  <c r="GH32" i="1"/>
  <c r="GL32" i="1"/>
  <c r="IA32" i="1"/>
  <c r="IC32" i="1"/>
  <c r="FN32" i="1"/>
  <c r="DY32" i="1" s="1"/>
  <c r="FK32" i="1"/>
  <c r="DV32" i="1" s="1"/>
  <c r="FT32" i="1"/>
  <c r="FX32" i="1"/>
  <c r="GB32" i="1"/>
  <c r="GF32" i="1"/>
  <c r="GJ32" i="1"/>
  <c r="HZ32" i="1"/>
  <c r="IB32" i="1"/>
  <c r="ID32" i="1"/>
  <c r="GJ34" i="1"/>
  <c r="GF34" i="1"/>
  <c r="GB34" i="1"/>
  <c r="FX34" i="1"/>
  <c r="FT34" i="1"/>
  <c r="FK34" i="1"/>
  <c r="DV34" i="1" s="1"/>
  <c r="FM34" i="1"/>
  <c r="DX34" i="1" s="1"/>
  <c r="GN39" i="1"/>
  <c r="IF39" i="1" s="1"/>
  <c r="GO39" i="1"/>
  <c r="GQ39" i="1"/>
  <c r="GS39" i="1"/>
  <c r="GP39" i="1"/>
  <c r="GR39" i="1"/>
  <c r="GT39" i="1"/>
  <c r="IT41" i="1"/>
  <c r="HD41" i="1"/>
  <c r="HS41" i="1"/>
  <c r="GM48" i="1"/>
  <c r="EB48" i="1" s="1"/>
  <c r="GO48" i="1"/>
  <c r="GQ48" i="1"/>
  <c r="GS48" i="1"/>
  <c r="GP48" i="1"/>
  <c r="GR48" i="1"/>
  <c r="GT48" i="1"/>
  <c r="IT50" i="1"/>
  <c r="HD50" i="1"/>
  <c r="HS50" i="1"/>
  <c r="IT52" i="1"/>
  <c r="HD52" i="1"/>
  <c r="HS52" i="1"/>
  <c r="IT54" i="1"/>
  <c r="HD54" i="1"/>
  <c r="HS54" i="1"/>
  <c r="GE9" i="1"/>
  <c r="FT29" i="1"/>
  <c r="GB29" i="1"/>
  <c r="GJ29" i="1"/>
  <c r="HT29" i="1"/>
  <c r="HT54" i="1"/>
  <c r="HZ29" i="1"/>
  <c r="HY29" i="1" s="1"/>
  <c r="IX29" i="1" s="1"/>
  <c r="ID29" i="1"/>
  <c r="IB9" i="1"/>
  <c r="GO41" i="1"/>
  <c r="GS41" i="1"/>
  <c r="GG9" i="1"/>
  <c r="FY9" i="1"/>
  <c r="FQ9" i="1"/>
  <c r="GI29" i="1"/>
  <c r="GE29" i="1"/>
  <c r="GA29" i="1"/>
  <c r="FW29" i="1"/>
  <c r="FS29" i="1"/>
  <c r="FM29" i="1"/>
  <c r="DX29" i="1" s="1"/>
  <c r="GN41" i="1"/>
  <c r="EC41" i="1" s="1"/>
  <c r="IE51" i="1"/>
  <c r="EB51" i="1"/>
  <c r="IF51" i="1"/>
  <c r="DT51" i="1"/>
  <c r="IE52" i="1"/>
  <c r="DT52" i="1"/>
  <c r="IF52" i="1"/>
  <c r="EB52" i="1"/>
  <c r="IE53" i="1"/>
  <c r="IF53" i="1"/>
  <c r="EB53" i="1"/>
  <c r="DT53" i="1"/>
  <c r="IE54" i="1"/>
  <c r="EB54" i="1"/>
  <c r="DT54" i="1"/>
  <c r="IF54" i="1"/>
  <c r="IU49" i="1"/>
  <c r="HT53" i="1"/>
  <c r="DS8" i="1"/>
  <c r="HT17" i="1"/>
  <c r="IU17" i="1"/>
  <c r="IU21" i="1"/>
  <c r="GO15" i="1"/>
  <c r="GQ15" i="1"/>
  <c r="GS15" i="1"/>
  <c r="GP15" i="1"/>
  <c r="GR15" i="1"/>
  <c r="GT15" i="1"/>
  <c r="HT38" i="1"/>
  <c r="HT47" i="1"/>
  <c r="HT36" i="1"/>
  <c r="HT9" i="1"/>
  <c r="IU46" i="1"/>
  <c r="CM13" i="1"/>
  <c r="CX10" i="1"/>
  <c r="DE10" i="1"/>
  <c r="DL10" i="1"/>
  <c r="CS10" i="1"/>
  <c r="DG10" i="1"/>
  <c r="CP10" i="1"/>
  <c r="DJ10" i="1"/>
  <c r="IU37" i="1"/>
  <c r="HT11" i="1"/>
  <c r="FM8" i="1"/>
  <c r="DX8" i="1" s="1"/>
  <c r="FQ8" i="1"/>
  <c r="FS8" i="1"/>
  <c r="FU8" i="1"/>
  <c r="FW8" i="1"/>
  <c r="FY8" i="1"/>
  <c r="GA8" i="1"/>
  <c r="GC8" i="1"/>
  <c r="GE8" i="1"/>
  <c r="GG8" i="1"/>
  <c r="GI8" i="1"/>
  <c r="GK8" i="1"/>
  <c r="HZ8" i="1"/>
  <c r="IB8" i="1"/>
  <c r="ID8" i="1"/>
  <c r="FK8" i="1"/>
  <c r="FR8" i="1"/>
  <c r="FT8" i="1"/>
  <c r="FV8" i="1"/>
  <c r="FX8" i="1"/>
  <c r="FZ8" i="1"/>
  <c r="GB8" i="1"/>
  <c r="GD8" i="1"/>
  <c r="GF8" i="1"/>
  <c r="GH8" i="1"/>
  <c r="GJ8" i="1"/>
  <c r="GL8" i="1"/>
  <c r="IA8" i="1"/>
  <c r="IC8" i="1"/>
  <c r="DG27" i="1"/>
  <c r="CU27" i="1"/>
  <c r="DI27" i="1"/>
  <c r="IU38" i="1"/>
  <c r="DO27" i="1"/>
  <c r="CY27" i="1"/>
  <c r="DB27" i="1"/>
  <c r="DA27" i="1"/>
  <c r="CQ27" i="1"/>
  <c r="DL27" i="1"/>
  <c r="DR27" i="1"/>
  <c r="DK27" i="1"/>
  <c r="DC27" i="1"/>
  <c r="CV27" i="1"/>
  <c r="CO27" i="1"/>
  <c r="DN27" i="1"/>
  <c r="DF27" i="1"/>
  <c r="CX27" i="1"/>
  <c r="CN27" i="1"/>
  <c r="DM27" i="1"/>
  <c r="DE27" i="1"/>
  <c r="CW27" i="1"/>
  <c r="CT27" i="1"/>
  <c r="CM27" i="1"/>
  <c r="DP27" i="1"/>
  <c r="DH27" i="1"/>
  <c r="CZ27" i="1"/>
  <c r="CS27" i="1"/>
  <c r="DQ27" i="1"/>
  <c r="IU33" i="1"/>
  <c r="DI10" i="1"/>
  <c r="DA10" i="1"/>
  <c r="DP10" i="1"/>
  <c r="DH10" i="1"/>
  <c r="CZ10" i="1"/>
  <c r="CV10" i="1"/>
  <c r="CT10" i="1"/>
  <c r="CR10" i="1"/>
  <c r="DK10" i="1"/>
  <c r="DC10" i="1"/>
  <c r="CQ10" i="1"/>
  <c r="CO10" i="1"/>
  <c r="DN10" i="1"/>
  <c r="DF10" i="1"/>
  <c r="CM42" i="1"/>
  <c r="DR42" i="1"/>
  <c r="DQ42" i="1"/>
  <c r="DX46" i="1"/>
  <c r="DR46" i="1"/>
  <c r="DQ46" i="1"/>
  <c r="DS44" i="1"/>
  <c r="EB44" i="1"/>
  <c r="IF44" i="1"/>
  <c r="IE44" i="1"/>
  <c r="DT44" i="1"/>
  <c r="DQ6" i="1"/>
  <c r="DW6" i="1"/>
  <c r="DR6" i="1"/>
  <c r="DW10" i="1"/>
  <c r="EE10" i="1" s="1"/>
  <c r="DQ10" i="1"/>
  <c r="DR10" i="1"/>
  <c r="DW12" i="1"/>
  <c r="DQ12" i="1"/>
  <c r="DR12" i="1"/>
  <c r="DQ14" i="1"/>
  <c r="DW14" i="1"/>
  <c r="DR14" i="1"/>
  <c r="DS16" i="1"/>
  <c r="IF16" i="1"/>
  <c r="IE16" i="1"/>
  <c r="DT16" i="1"/>
  <c r="EB16" i="1"/>
  <c r="DQ16" i="1"/>
  <c r="CN16" i="1"/>
  <c r="CP16" i="1"/>
  <c r="CR16" i="1"/>
  <c r="CT16" i="1"/>
  <c r="CV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R16" i="1"/>
  <c r="DW16" i="1"/>
  <c r="EE16" i="1" s="1"/>
  <c r="EF16" i="1" s="1"/>
  <c r="CX16" i="1"/>
  <c r="CZ16" i="1"/>
  <c r="DB16" i="1"/>
  <c r="DD16" i="1"/>
  <c r="DF16" i="1"/>
  <c r="DH16" i="1"/>
  <c r="DJ16" i="1"/>
  <c r="DL16" i="1"/>
  <c r="DN16" i="1"/>
  <c r="DP16" i="1"/>
  <c r="DW5" i="1"/>
  <c r="DQ5" i="1"/>
  <c r="CN5" i="1"/>
  <c r="CP5" i="1"/>
  <c r="CO5" i="1"/>
  <c r="CS5" i="1"/>
  <c r="CU5" i="1"/>
  <c r="CQ5" i="1"/>
  <c r="CR5" i="1"/>
  <c r="CT5" i="1"/>
  <c r="CV5" i="1"/>
  <c r="DP5" i="1"/>
  <c r="DN5" i="1"/>
  <c r="DL5" i="1"/>
  <c r="DJ5" i="1"/>
  <c r="DH5" i="1"/>
  <c r="DF5" i="1"/>
  <c r="DD5" i="1"/>
  <c r="DB5" i="1"/>
  <c r="CZ5" i="1"/>
  <c r="CX5" i="1"/>
  <c r="DR5" i="1"/>
  <c r="DO5" i="1"/>
  <c r="DM5" i="1"/>
  <c r="DK5" i="1"/>
  <c r="DI5" i="1"/>
  <c r="DG5" i="1"/>
  <c r="DE5" i="1"/>
  <c r="DC5" i="1"/>
  <c r="DA5" i="1"/>
  <c r="CY5" i="1"/>
  <c r="CW5" i="1"/>
  <c r="DS13" i="1"/>
  <c r="EB13" i="1"/>
  <c r="IE13" i="1"/>
  <c r="IF13" i="1"/>
  <c r="DT13" i="1"/>
  <c r="FO18" i="1"/>
  <c r="DZ18" i="1" s="1"/>
  <c r="DQ23" i="1"/>
  <c r="DW23" i="1"/>
  <c r="DR23" i="1"/>
  <c r="DS15" i="1"/>
  <c r="EB15" i="1"/>
  <c r="IE15" i="1"/>
  <c r="IF15" i="1"/>
  <c r="DT15" i="1"/>
  <c r="DS26" i="1"/>
  <c r="IE26" i="1"/>
  <c r="EB26" i="1"/>
  <c r="IF26" i="1"/>
  <c r="DT26" i="1"/>
  <c r="DZ31" i="1"/>
  <c r="DZ37" i="1"/>
  <c r="DR37" i="1"/>
  <c r="FO43" i="1"/>
  <c r="DZ43" i="1" s="1"/>
  <c r="DY45" i="1"/>
  <c r="CQ45" i="1"/>
  <c r="CY45" i="1"/>
  <c r="DG45" i="1"/>
  <c r="DO45" i="1"/>
  <c r="DD45" i="1"/>
  <c r="DL45" i="1"/>
  <c r="DR45" i="1"/>
  <c r="CO29" i="1"/>
  <c r="DW29" i="1"/>
  <c r="DR29" i="1"/>
  <c r="EB36" i="1"/>
  <c r="DQ45" i="1"/>
  <c r="DW47" i="1"/>
  <c r="DQ47" i="1"/>
  <c r="DR47" i="1"/>
  <c r="FL49" i="1"/>
  <c r="FP49" i="1"/>
  <c r="EA49" i="1" s="1"/>
  <c r="FK49" i="1"/>
  <c r="FR49" i="1"/>
  <c r="FT49" i="1"/>
  <c r="FV49" i="1"/>
  <c r="FX49" i="1"/>
  <c r="FZ49" i="1"/>
  <c r="GB49" i="1"/>
  <c r="GD49" i="1"/>
  <c r="GF49" i="1"/>
  <c r="GH49" i="1"/>
  <c r="GJ49" i="1"/>
  <c r="GL49" i="1"/>
  <c r="FS49" i="1"/>
  <c r="FW49" i="1"/>
  <c r="GA49" i="1"/>
  <c r="GE49" i="1"/>
  <c r="GI49" i="1"/>
  <c r="IA49" i="1"/>
  <c r="IC49" i="1"/>
  <c r="FQ49" i="1"/>
  <c r="FU49" i="1"/>
  <c r="FY49" i="1"/>
  <c r="GC49" i="1"/>
  <c r="GG49" i="1"/>
  <c r="GK49" i="1"/>
  <c r="HZ49" i="1"/>
  <c r="IB49" i="1"/>
  <c r="ID49" i="1"/>
  <c r="FO49" i="1"/>
  <c r="DZ49" i="1" s="1"/>
  <c r="FL50" i="1"/>
  <c r="FP50" i="1"/>
  <c r="EA50" i="1" s="1"/>
  <c r="FK50" i="1"/>
  <c r="FR50" i="1"/>
  <c r="FT50" i="1"/>
  <c r="FV50" i="1"/>
  <c r="FX50" i="1"/>
  <c r="FZ50" i="1"/>
  <c r="GB50" i="1"/>
  <c r="GD50" i="1"/>
  <c r="GF50" i="1"/>
  <c r="GH50" i="1"/>
  <c r="GJ50" i="1"/>
  <c r="GL50" i="1"/>
  <c r="FS50" i="1"/>
  <c r="FW50" i="1"/>
  <c r="GA50" i="1"/>
  <c r="GE50" i="1"/>
  <c r="GI50" i="1"/>
  <c r="FQ50" i="1"/>
  <c r="FU50" i="1"/>
  <c r="FY50" i="1"/>
  <c r="GC50" i="1"/>
  <c r="GG50" i="1"/>
  <c r="GK50" i="1"/>
  <c r="HZ50" i="1"/>
  <c r="IB50" i="1"/>
  <c r="ID50" i="1"/>
  <c r="IA50" i="1"/>
  <c r="IC50" i="1"/>
  <c r="FO50" i="1"/>
  <c r="DZ50" i="1" s="1"/>
  <c r="FL51" i="1"/>
  <c r="FN51" i="1"/>
  <c r="DY51" i="1" s="1"/>
  <c r="FP51" i="1"/>
  <c r="EA51" i="1" s="1"/>
  <c r="FK51" i="1"/>
  <c r="FR51" i="1"/>
  <c r="FT51" i="1"/>
  <c r="FV51" i="1"/>
  <c r="FX51" i="1"/>
  <c r="FZ51" i="1"/>
  <c r="GB51" i="1"/>
  <c r="GD51" i="1"/>
  <c r="GF51" i="1"/>
  <c r="GH51" i="1"/>
  <c r="GJ51" i="1"/>
  <c r="GL51" i="1"/>
  <c r="FS51" i="1"/>
  <c r="FW51" i="1"/>
  <c r="GA51" i="1"/>
  <c r="GE51" i="1"/>
  <c r="GI51" i="1"/>
  <c r="FQ51" i="1"/>
  <c r="FU51" i="1"/>
  <c r="FY51" i="1"/>
  <c r="GC51" i="1"/>
  <c r="GG51" i="1"/>
  <c r="GK51" i="1"/>
  <c r="IA51" i="1"/>
  <c r="IC51" i="1"/>
  <c r="HZ51" i="1"/>
  <c r="IB51" i="1"/>
  <c r="ID51" i="1"/>
  <c r="DQ30" i="1"/>
  <c r="DW30" i="1"/>
  <c r="DR30" i="1"/>
  <c r="DQ39" i="1"/>
  <c r="DW39" i="1"/>
  <c r="DR39" i="1"/>
  <c r="DS49" i="1"/>
  <c r="IF49" i="1"/>
  <c r="DS50" i="1"/>
  <c r="EC50" i="1"/>
  <c r="DT50" i="1"/>
  <c r="FL52" i="1"/>
  <c r="FN52" i="1"/>
  <c r="DY52" i="1" s="1"/>
  <c r="FP52" i="1"/>
  <c r="EA52" i="1" s="1"/>
  <c r="FK52" i="1"/>
  <c r="FR52" i="1"/>
  <c r="FT52" i="1"/>
  <c r="FV52" i="1"/>
  <c r="FX52" i="1"/>
  <c r="FZ52" i="1"/>
  <c r="GB52" i="1"/>
  <c r="GD52" i="1"/>
  <c r="GF52" i="1"/>
  <c r="GH52" i="1"/>
  <c r="GJ52" i="1"/>
  <c r="GL52" i="1"/>
  <c r="FS52" i="1"/>
  <c r="FW52" i="1"/>
  <c r="GA52" i="1"/>
  <c r="GE52" i="1"/>
  <c r="GI52" i="1"/>
  <c r="FQ52" i="1"/>
  <c r="FU52" i="1"/>
  <c r="FY52" i="1"/>
  <c r="GC52" i="1"/>
  <c r="GG52" i="1"/>
  <c r="GK52" i="1"/>
  <c r="HZ52" i="1"/>
  <c r="IB52" i="1"/>
  <c r="ID52" i="1"/>
  <c r="IA52" i="1"/>
  <c r="IC52" i="1"/>
  <c r="FL53" i="1"/>
  <c r="FN53" i="1"/>
  <c r="DY53" i="1" s="1"/>
  <c r="FP53" i="1"/>
  <c r="EA53" i="1" s="1"/>
  <c r="FK53" i="1"/>
  <c r="FR53" i="1"/>
  <c r="FT53" i="1"/>
  <c r="FV53" i="1"/>
  <c r="FX53" i="1"/>
  <c r="FZ53" i="1"/>
  <c r="GB53" i="1"/>
  <c r="GD53" i="1"/>
  <c r="GF53" i="1"/>
  <c r="GH53" i="1"/>
  <c r="GJ53" i="1"/>
  <c r="GL53" i="1"/>
  <c r="FS53" i="1"/>
  <c r="FW53" i="1"/>
  <c r="GA53" i="1"/>
  <c r="GE53" i="1"/>
  <c r="GI53" i="1"/>
  <c r="FQ53" i="1"/>
  <c r="FU53" i="1"/>
  <c r="FY53" i="1"/>
  <c r="GC53" i="1"/>
  <c r="GG53" i="1"/>
  <c r="GK53" i="1"/>
  <c r="IA53" i="1"/>
  <c r="IC53" i="1"/>
  <c r="HZ53" i="1"/>
  <c r="IB53" i="1"/>
  <c r="ID53" i="1"/>
  <c r="FL54" i="1"/>
  <c r="FN54" i="1"/>
  <c r="DY54" i="1" s="1"/>
  <c r="FP54" i="1"/>
  <c r="EA54" i="1" s="1"/>
  <c r="FK54" i="1"/>
  <c r="FR54" i="1"/>
  <c r="FT54" i="1"/>
  <c r="FV54" i="1"/>
  <c r="FX54" i="1"/>
  <c r="FZ54" i="1"/>
  <c r="GB54" i="1"/>
  <c r="GD54" i="1"/>
  <c r="GF54" i="1"/>
  <c r="GH54" i="1"/>
  <c r="GJ54" i="1"/>
  <c r="GL54" i="1"/>
  <c r="FS54" i="1"/>
  <c r="FW54" i="1"/>
  <c r="GA54" i="1"/>
  <c r="GE54" i="1"/>
  <c r="GI54" i="1"/>
  <c r="FQ54" i="1"/>
  <c r="FU54" i="1"/>
  <c r="FY54" i="1"/>
  <c r="GC54" i="1"/>
  <c r="GG54" i="1"/>
  <c r="GK54" i="1"/>
  <c r="HZ54" i="1"/>
  <c r="IB54" i="1"/>
  <c r="ID54" i="1"/>
  <c r="IA54" i="1"/>
  <c r="IC54" i="1"/>
  <c r="FL55" i="1"/>
  <c r="FN55" i="1"/>
  <c r="DY55" i="1" s="1"/>
  <c r="FP55" i="1"/>
  <c r="EA55" i="1" s="1"/>
  <c r="FK55" i="1"/>
  <c r="FR55" i="1"/>
  <c r="FT55" i="1"/>
  <c r="FV55" i="1"/>
  <c r="FX55" i="1"/>
  <c r="FZ55" i="1"/>
  <c r="GB55" i="1"/>
  <c r="GD55" i="1"/>
  <c r="GF55" i="1"/>
  <c r="GH55" i="1"/>
  <c r="GJ55" i="1"/>
  <c r="GL55" i="1"/>
  <c r="FS55" i="1"/>
  <c r="FW55" i="1"/>
  <c r="GA55" i="1"/>
  <c r="GE55" i="1"/>
  <c r="GI55" i="1"/>
  <c r="FQ55" i="1"/>
  <c r="FU55" i="1"/>
  <c r="FY55" i="1"/>
  <c r="GC55" i="1"/>
  <c r="GG55" i="1"/>
  <c r="GK55" i="1"/>
  <c r="IA55" i="1"/>
  <c r="IC55" i="1"/>
  <c r="HZ55" i="1"/>
  <c r="IB55" i="1"/>
  <c r="ID55" i="1"/>
  <c r="FL56" i="1"/>
  <c r="FN56" i="1"/>
  <c r="DY56" i="1" s="1"/>
  <c r="FP56" i="1"/>
  <c r="EA56" i="1" s="1"/>
  <c r="FK56" i="1"/>
  <c r="FR56" i="1"/>
  <c r="FT56" i="1"/>
  <c r="FV56" i="1"/>
  <c r="FX56" i="1"/>
  <c r="FZ56" i="1"/>
  <c r="GB56" i="1"/>
  <c r="GD56" i="1"/>
  <c r="GF56" i="1"/>
  <c r="GH56" i="1"/>
  <c r="GJ56" i="1"/>
  <c r="GL56" i="1"/>
  <c r="FS56" i="1"/>
  <c r="FW56" i="1"/>
  <c r="GA56" i="1"/>
  <c r="GE56" i="1"/>
  <c r="GI56" i="1"/>
  <c r="FQ56" i="1"/>
  <c r="FU56" i="1"/>
  <c r="FY56" i="1"/>
  <c r="GC56" i="1"/>
  <c r="GG56" i="1"/>
  <c r="GK56" i="1"/>
  <c r="HZ56" i="1"/>
  <c r="IB56" i="1"/>
  <c r="ID56" i="1"/>
  <c r="IA56" i="1"/>
  <c r="IC56" i="1"/>
  <c r="FL57" i="1"/>
  <c r="FN57" i="1"/>
  <c r="DY57" i="1" s="1"/>
  <c r="FP57" i="1"/>
  <c r="EA57" i="1" s="1"/>
  <c r="FK57" i="1"/>
  <c r="FR57" i="1"/>
  <c r="FT57" i="1"/>
  <c r="FV57" i="1"/>
  <c r="FX57" i="1"/>
  <c r="FZ57" i="1"/>
  <c r="GB57" i="1"/>
  <c r="GD57" i="1"/>
  <c r="GF57" i="1"/>
  <c r="GH57" i="1"/>
  <c r="GJ57" i="1"/>
  <c r="GL57" i="1"/>
  <c r="FS57" i="1"/>
  <c r="FW57" i="1"/>
  <c r="GA57" i="1"/>
  <c r="GE57" i="1"/>
  <c r="GI57" i="1"/>
  <c r="FQ57" i="1"/>
  <c r="FU57" i="1"/>
  <c r="FY57" i="1"/>
  <c r="GC57" i="1"/>
  <c r="GG57" i="1"/>
  <c r="GK57" i="1"/>
  <c r="IA57" i="1"/>
  <c r="IC57" i="1"/>
  <c r="HZ57" i="1"/>
  <c r="IB57" i="1"/>
  <c r="ID57" i="1"/>
  <c r="FL58" i="1"/>
  <c r="FN58" i="1"/>
  <c r="DY58" i="1" s="1"/>
  <c r="FP58" i="1"/>
  <c r="EA58" i="1" s="1"/>
  <c r="FK58" i="1"/>
  <c r="FR58" i="1"/>
  <c r="FT58" i="1"/>
  <c r="FV58" i="1"/>
  <c r="FX58" i="1"/>
  <c r="FZ58" i="1"/>
  <c r="GB58" i="1"/>
  <c r="GD58" i="1"/>
  <c r="GF58" i="1"/>
  <c r="GH58" i="1"/>
  <c r="GJ58" i="1"/>
  <c r="GL58" i="1"/>
  <c r="FS58" i="1"/>
  <c r="FW58" i="1"/>
  <c r="GA58" i="1"/>
  <c r="GE58" i="1"/>
  <c r="GI58" i="1"/>
  <c r="FQ58" i="1"/>
  <c r="FU58" i="1"/>
  <c r="FY58" i="1"/>
  <c r="GC58" i="1"/>
  <c r="GG58" i="1"/>
  <c r="GK58" i="1"/>
  <c r="HZ58" i="1"/>
  <c r="IB58" i="1"/>
  <c r="ID58" i="1"/>
  <c r="IA58" i="1"/>
  <c r="IC58" i="1"/>
  <c r="FL59" i="1"/>
  <c r="FN59" i="1"/>
  <c r="DY59" i="1" s="1"/>
  <c r="FP59" i="1"/>
  <c r="EA59" i="1" s="1"/>
  <c r="FK59" i="1"/>
  <c r="FR59" i="1"/>
  <c r="FT59" i="1"/>
  <c r="FV59" i="1"/>
  <c r="FX59" i="1"/>
  <c r="FZ59" i="1"/>
  <c r="GB59" i="1"/>
  <c r="GD59" i="1"/>
  <c r="GF59" i="1"/>
  <c r="GH59" i="1"/>
  <c r="GJ59" i="1"/>
  <c r="GL59" i="1"/>
  <c r="FS59" i="1"/>
  <c r="FW59" i="1"/>
  <c r="GA59" i="1"/>
  <c r="GE59" i="1"/>
  <c r="GI59" i="1"/>
  <c r="FQ59" i="1"/>
  <c r="FU59" i="1"/>
  <c r="FY59" i="1"/>
  <c r="GC59" i="1"/>
  <c r="GG59" i="1"/>
  <c r="GK59" i="1"/>
  <c r="IA59" i="1"/>
  <c r="IC59" i="1"/>
  <c r="HZ59" i="1"/>
  <c r="IB59" i="1"/>
  <c r="ID59" i="1"/>
  <c r="FL60" i="1"/>
  <c r="FN60" i="1"/>
  <c r="DY60" i="1" s="1"/>
  <c r="FP60" i="1"/>
  <c r="EA60" i="1" s="1"/>
  <c r="FK60" i="1"/>
  <c r="FR60" i="1"/>
  <c r="FT60" i="1"/>
  <c r="FV60" i="1"/>
  <c r="FX60" i="1"/>
  <c r="FZ60" i="1"/>
  <c r="GB60" i="1"/>
  <c r="GD60" i="1"/>
  <c r="GF60" i="1"/>
  <c r="GH60" i="1"/>
  <c r="GJ60" i="1"/>
  <c r="GL60" i="1"/>
  <c r="FS60" i="1"/>
  <c r="FW60" i="1"/>
  <c r="GA60" i="1"/>
  <c r="GE60" i="1"/>
  <c r="GI60" i="1"/>
  <c r="FQ60" i="1"/>
  <c r="FU60" i="1"/>
  <c r="FY60" i="1"/>
  <c r="GC60" i="1"/>
  <c r="GG60" i="1"/>
  <c r="GK60" i="1"/>
  <c r="HZ60" i="1"/>
  <c r="IB60" i="1"/>
  <c r="ID60" i="1"/>
  <c r="IA60" i="1"/>
  <c r="IC60" i="1"/>
  <c r="FL61" i="1"/>
  <c r="FN61" i="1"/>
  <c r="DY61" i="1" s="1"/>
  <c r="FP61" i="1"/>
  <c r="EA61" i="1" s="1"/>
  <c r="FK61" i="1"/>
  <c r="FR61" i="1"/>
  <c r="FT61" i="1"/>
  <c r="FV61" i="1"/>
  <c r="FX61" i="1"/>
  <c r="FZ61" i="1"/>
  <c r="GB61" i="1"/>
  <c r="GD61" i="1"/>
  <c r="GF61" i="1"/>
  <c r="GH61" i="1"/>
  <c r="GJ61" i="1"/>
  <c r="GL61" i="1"/>
  <c r="FS61" i="1"/>
  <c r="FW61" i="1"/>
  <c r="GA61" i="1"/>
  <c r="GE61" i="1"/>
  <c r="GI61" i="1"/>
  <c r="FQ61" i="1"/>
  <c r="FU61" i="1"/>
  <c r="FY61" i="1"/>
  <c r="GC61" i="1"/>
  <c r="GG61" i="1"/>
  <c r="GK61" i="1"/>
  <c r="IA61" i="1"/>
  <c r="IC61" i="1"/>
  <c r="HZ61" i="1"/>
  <c r="IB61" i="1"/>
  <c r="ID61" i="1"/>
  <c r="FL62" i="1"/>
  <c r="FN62" i="1"/>
  <c r="DY62" i="1" s="1"/>
  <c r="FP62" i="1"/>
  <c r="EA62" i="1" s="1"/>
  <c r="FK62" i="1"/>
  <c r="FR62" i="1"/>
  <c r="FT62" i="1"/>
  <c r="FV62" i="1"/>
  <c r="FX62" i="1"/>
  <c r="FZ62" i="1"/>
  <c r="GB62" i="1"/>
  <c r="GD62" i="1"/>
  <c r="GF62" i="1"/>
  <c r="GH62" i="1"/>
  <c r="GJ62" i="1"/>
  <c r="GL62" i="1"/>
  <c r="FS62" i="1"/>
  <c r="FW62" i="1"/>
  <c r="GA62" i="1"/>
  <c r="GE62" i="1"/>
  <c r="GI62" i="1"/>
  <c r="FQ62" i="1"/>
  <c r="FU62" i="1"/>
  <c r="FY62" i="1"/>
  <c r="GC62" i="1"/>
  <c r="GG62" i="1"/>
  <c r="GK62" i="1"/>
  <c r="HZ62" i="1"/>
  <c r="IB62" i="1"/>
  <c r="ID62" i="1"/>
  <c r="IA62" i="1"/>
  <c r="IC62" i="1"/>
  <c r="FL63" i="1"/>
  <c r="FN63" i="1"/>
  <c r="DY63" i="1" s="1"/>
  <c r="FP63" i="1"/>
  <c r="EA63" i="1" s="1"/>
  <c r="FK63" i="1"/>
  <c r="FR63" i="1"/>
  <c r="FT63" i="1"/>
  <c r="FV63" i="1"/>
  <c r="FX63" i="1"/>
  <c r="FZ63" i="1"/>
  <c r="GB63" i="1"/>
  <c r="GD63" i="1"/>
  <c r="GF63" i="1"/>
  <c r="GH63" i="1"/>
  <c r="GJ63" i="1"/>
  <c r="GL63" i="1"/>
  <c r="FS63" i="1"/>
  <c r="FW63" i="1"/>
  <c r="GA63" i="1"/>
  <c r="GE63" i="1"/>
  <c r="GI63" i="1"/>
  <c r="FQ63" i="1"/>
  <c r="FU63" i="1"/>
  <c r="FY63" i="1"/>
  <c r="GC63" i="1"/>
  <c r="GG63" i="1"/>
  <c r="GK63" i="1"/>
  <c r="IA63" i="1"/>
  <c r="IC63" i="1"/>
  <c r="HZ63" i="1"/>
  <c r="IB63" i="1"/>
  <c r="ID63" i="1"/>
  <c r="FL64" i="1"/>
  <c r="FN64" i="1"/>
  <c r="DY64" i="1" s="1"/>
  <c r="FP64" i="1"/>
  <c r="EA64" i="1" s="1"/>
  <c r="FK64" i="1"/>
  <c r="FR64" i="1"/>
  <c r="FT64" i="1"/>
  <c r="FV64" i="1"/>
  <c r="FX64" i="1"/>
  <c r="FZ64" i="1"/>
  <c r="GB64" i="1"/>
  <c r="GD64" i="1"/>
  <c r="GF64" i="1"/>
  <c r="GH64" i="1"/>
  <c r="GJ64" i="1"/>
  <c r="GL64" i="1"/>
  <c r="FS64" i="1"/>
  <c r="FW64" i="1"/>
  <c r="GA64" i="1"/>
  <c r="GE64" i="1"/>
  <c r="GI64" i="1"/>
  <c r="FQ64" i="1"/>
  <c r="FU64" i="1"/>
  <c r="FY64" i="1"/>
  <c r="GC64" i="1"/>
  <c r="GG64" i="1"/>
  <c r="GK64" i="1"/>
  <c r="HZ64" i="1"/>
  <c r="IB64" i="1"/>
  <c r="ID64" i="1"/>
  <c r="IA64" i="1"/>
  <c r="IC64" i="1"/>
  <c r="CQ42" i="1"/>
  <c r="CO16" i="1"/>
  <c r="FN49" i="1"/>
  <c r="DY49" i="1" s="1"/>
  <c r="FM51" i="1"/>
  <c r="DX51" i="1" s="1"/>
  <c r="FM52" i="1"/>
  <c r="DX52" i="1" s="1"/>
  <c r="FM53" i="1"/>
  <c r="DX53" i="1" s="1"/>
  <c r="FM54" i="1"/>
  <c r="DX54" i="1" s="1"/>
  <c r="FM55" i="1"/>
  <c r="DX55" i="1" s="1"/>
  <c r="FM56" i="1"/>
  <c r="DX56" i="1" s="1"/>
  <c r="FM57" i="1"/>
  <c r="DX57" i="1" s="1"/>
  <c r="FM58" i="1"/>
  <c r="DX58" i="1" s="1"/>
  <c r="FM59" i="1"/>
  <c r="DX59" i="1" s="1"/>
  <c r="FM60" i="1"/>
  <c r="DX60" i="1" s="1"/>
  <c r="FM61" i="1"/>
  <c r="DX61" i="1" s="1"/>
  <c r="FM62" i="1"/>
  <c r="DX62" i="1" s="1"/>
  <c r="FM63" i="1"/>
  <c r="DX63" i="1" s="1"/>
  <c r="FM64" i="1"/>
  <c r="DX64" i="1" s="1"/>
  <c r="CM5" i="1"/>
  <c r="DS42" i="1"/>
  <c r="EB42" i="1"/>
  <c r="EE42" i="1" s="1"/>
  <c r="CN42" i="1"/>
  <c r="CP42" i="1"/>
  <c r="CS42" i="1"/>
  <c r="CU42" i="1"/>
  <c r="IE42" i="1"/>
  <c r="CR42" i="1"/>
  <c r="CT42" i="1"/>
  <c r="CV42" i="1"/>
  <c r="IF42" i="1"/>
  <c r="CW42" i="1"/>
  <c r="CY42" i="1"/>
  <c r="DA42" i="1"/>
  <c r="DC42" i="1"/>
  <c r="DE42" i="1"/>
  <c r="DG42" i="1"/>
  <c r="DI42" i="1"/>
  <c r="DK42" i="1"/>
  <c r="DM42" i="1"/>
  <c r="DO42" i="1"/>
  <c r="CX42" i="1"/>
  <c r="CZ42" i="1"/>
  <c r="DB42" i="1"/>
  <c r="DD42" i="1"/>
  <c r="DF42" i="1"/>
  <c r="DH42" i="1"/>
  <c r="DJ42" i="1"/>
  <c r="DL42" i="1"/>
  <c r="DN42" i="1"/>
  <c r="DP42" i="1"/>
  <c r="DT42" i="1"/>
  <c r="DW44" i="1"/>
  <c r="DQ44" i="1"/>
  <c r="DR44" i="1"/>
  <c r="DW11" i="1"/>
  <c r="DQ11" i="1"/>
  <c r="DR11" i="1"/>
  <c r="DS5" i="1"/>
  <c r="EB5" i="1"/>
  <c r="IF5" i="1"/>
  <c r="IE5" i="1"/>
  <c r="DT5" i="1"/>
  <c r="DS9" i="1"/>
  <c r="EB9" i="1"/>
  <c r="IE9" i="1"/>
  <c r="IF9" i="1"/>
  <c r="DT9" i="1"/>
  <c r="DW8" i="1"/>
  <c r="DW13" i="1"/>
  <c r="DQ13" i="1"/>
  <c r="CN13" i="1"/>
  <c r="CP13" i="1"/>
  <c r="CQ13" i="1"/>
  <c r="CS13" i="1"/>
  <c r="CU13" i="1"/>
  <c r="CO13" i="1"/>
  <c r="CR13" i="1"/>
  <c r="CT13" i="1"/>
  <c r="CV13" i="1"/>
  <c r="CW13" i="1"/>
  <c r="CY13" i="1"/>
  <c r="DA13" i="1"/>
  <c r="DC13" i="1"/>
  <c r="DE13" i="1"/>
  <c r="DG13" i="1"/>
  <c r="DI13" i="1"/>
  <c r="DK13" i="1"/>
  <c r="DM13" i="1"/>
  <c r="DO13" i="1"/>
  <c r="CX13" i="1"/>
  <c r="CZ13" i="1"/>
  <c r="DB13" i="1"/>
  <c r="DD13" i="1"/>
  <c r="DF13" i="1"/>
  <c r="DH13" i="1"/>
  <c r="DJ13" i="1"/>
  <c r="DL13" i="1"/>
  <c r="DN13" i="1"/>
  <c r="DP13" i="1"/>
  <c r="DR13" i="1"/>
  <c r="DX17" i="1"/>
  <c r="DR17" i="1"/>
  <c r="DQ17" i="1"/>
  <c r="FL7" i="1"/>
  <c r="FP7" i="1"/>
  <c r="EA7" i="1" s="1"/>
  <c r="FN7" i="1"/>
  <c r="DY7" i="1" s="1"/>
  <c r="FQ7" i="1"/>
  <c r="FS7" i="1"/>
  <c r="FU7" i="1"/>
  <c r="FW7" i="1"/>
  <c r="FY7" i="1"/>
  <c r="GA7" i="1"/>
  <c r="GC7" i="1"/>
  <c r="GE7" i="1"/>
  <c r="GG7" i="1"/>
  <c r="GI7" i="1"/>
  <c r="GK7" i="1"/>
  <c r="FK7" i="1"/>
  <c r="FR7" i="1"/>
  <c r="FT7" i="1"/>
  <c r="FV7" i="1"/>
  <c r="FX7" i="1"/>
  <c r="FZ7" i="1"/>
  <c r="GB7" i="1"/>
  <c r="GD7" i="1"/>
  <c r="GF7" i="1"/>
  <c r="GH7" i="1"/>
  <c r="GJ7" i="1"/>
  <c r="GL7" i="1"/>
  <c r="IA7" i="1"/>
  <c r="IC7" i="1"/>
  <c r="HZ7" i="1"/>
  <c r="IB7" i="1"/>
  <c r="ID7" i="1"/>
  <c r="CN15" i="1"/>
  <c r="CP15" i="1"/>
  <c r="CO15" i="1"/>
  <c r="CS15" i="1"/>
  <c r="CU15" i="1"/>
  <c r="CQ15" i="1"/>
  <c r="CR15" i="1"/>
  <c r="CT15" i="1"/>
  <c r="CV15" i="1"/>
  <c r="DY15" i="1"/>
  <c r="CW15" i="1"/>
  <c r="CY15" i="1"/>
  <c r="DA15" i="1"/>
  <c r="DC15" i="1"/>
  <c r="DE15" i="1"/>
  <c r="DG15" i="1"/>
  <c r="DI15" i="1"/>
  <c r="DK15" i="1"/>
  <c r="DM15" i="1"/>
  <c r="DO15" i="1"/>
  <c r="CX15" i="1"/>
  <c r="CZ15" i="1"/>
  <c r="DB15" i="1"/>
  <c r="DD15" i="1"/>
  <c r="DF15" i="1"/>
  <c r="DH15" i="1"/>
  <c r="DJ15" i="1"/>
  <c r="DL15" i="1"/>
  <c r="DN15" i="1"/>
  <c r="DP15" i="1"/>
  <c r="DR15" i="1"/>
  <c r="FL18" i="1"/>
  <c r="FN18" i="1"/>
  <c r="DY18" i="1" s="1"/>
  <c r="FP18" i="1"/>
  <c r="EA18" i="1" s="1"/>
  <c r="FK18" i="1"/>
  <c r="FR18" i="1"/>
  <c r="FT18" i="1"/>
  <c r="FV18" i="1"/>
  <c r="FX18" i="1"/>
  <c r="FZ18" i="1"/>
  <c r="GB18" i="1"/>
  <c r="GD18" i="1"/>
  <c r="GF18" i="1"/>
  <c r="GH18" i="1"/>
  <c r="GJ18" i="1"/>
  <c r="GL18" i="1"/>
  <c r="FQ18" i="1"/>
  <c r="FS18" i="1"/>
  <c r="FU18" i="1"/>
  <c r="FW18" i="1"/>
  <c r="FY18" i="1"/>
  <c r="GA18" i="1"/>
  <c r="GC18" i="1"/>
  <c r="GE18" i="1"/>
  <c r="GG18" i="1"/>
  <c r="GI18" i="1"/>
  <c r="GK18" i="1"/>
  <c r="IA18" i="1"/>
  <c r="IC18" i="1"/>
  <c r="HZ18" i="1"/>
  <c r="IB18" i="1"/>
  <c r="ID18" i="1"/>
  <c r="DY19" i="1"/>
  <c r="DR19" i="1"/>
  <c r="FL20" i="1"/>
  <c r="FN20" i="1"/>
  <c r="DY20" i="1" s="1"/>
  <c r="FP20" i="1"/>
  <c r="EA20" i="1" s="1"/>
  <c r="FQ20" i="1"/>
  <c r="FS20" i="1"/>
  <c r="FU20" i="1"/>
  <c r="FW20" i="1"/>
  <c r="FY20" i="1"/>
  <c r="GA20" i="1"/>
  <c r="GC20" i="1"/>
  <c r="GE20" i="1"/>
  <c r="GG20" i="1"/>
  <c r="GI20" i="1"/>
  <c r="GK20" i="1"/>
  <c r="FK20" i="1"/>
  <c r="FR20" i="1"/>
  <c r="FT20" i="1"/>
  <c r="FV20" i="1"/>
  <c r="FX20" i="1"/>
  <c r="FZ20" i="1"/>
  <c r="GB20" i="1"/>
  <c r="GD20" i="1"/>
  <c r="GF20" i="1"/>
  <c r="GH20" i="1"/>
  <c r="GJ20" i="1"/>
  <c r="GL20" i="1"/>
  <c r="IA20" i="1"/>
  <c r="IC20" i="1"/>
  <c r="HZ20" i="1"/>
  <c r="IB20" i="1"/>
  <c r="ID20" i="1"/>
  <c r="DY21" i="1"/>
  <c r="DR21" i="1"/>
  <c r="DY22" i="1"/>
  <c r="DR22" i="1"/>
  <c r="DQ19" i="1"/>
  <c r="FM20" i="1"/>
  <c r="DX20" i="1" s="1"/>
  <c r="DQ21" i="1"/>
  <c r="DQ22" i="1"/>
  <c r="DX24" i="1"/>
  <c r="DX25" i="1"/>
  <c r="DQ26" i="1"/>
  <c r="CO26" i="1"/>
  <c r="CQ26" i="1"/>
  <c r="CP26" i="1"/>
  <c r="CR26" i="1"/>
  <c r="CT26" i="1"/>
  <c r="CV26" i="1"/>
  <c r="CN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R26" i="1"/>
  <c r="DW26" i="1"/>
  <c r="CX26" i="1"/>
  <c r="CZ26" i="1"/>
  <c r="DB26" i="1"/>
  <c r="DD26" i="1"/>
  <c r="DF26" i="1"/>
  <c r="DH26" i="1"/>
  <c r="DJ26" i="1"/>
  <c r="DL26" i="1"/>
  <c r="DN26" i="1"/>
  <c r="DP26" i="1"/>
  <c r="GM32" i="1"/>
  <c r="GO32" i="1"/>
  <c r="GQ32" i="1"/>
  <c r="GS32" i="1"/>
  <c r="GP32" i="1"/>
  <c r="GR32" i="1"/>
  <c r="GT32" i="1"/>
  <c r="DZ33" i="1"/>
  <c r="DR33" i="1"/>
  <c r="DZ38" i="1"/>
  <c r="DR38" i="1"/>
  <c r="FL41" i="1"/>
  <c r="FN41" i="1"/>
  <c r="DY41" i="1" s="1"/>
  <c r="FP41" i="1"/>
  <c r="EA41" i="1" s="1"/>
  <c r="FQ41" i="1"/>
  <c r="FS41" i="1"/>
  <c r="FU41" i="1"/>
  <c r="FW41" i="1"/>
  <c r="FY41" i="1"/>
  <c r="GA41" i="1"/>
  <c r="GC41" i="1"/>
  <c r="GE41" i="1"/>
  <c r="GG41" i="1"/>
  <c r="GI41" i="1"/>
  <c r="GK41" i="1"/>
  <c r="FR41" i="1"/>
  <c r="FV41" i="1"/>
  <c r="FZ41" i="1"/>
  <c r="GD41" i="1"/>
  <c r="GH41" i="1"/>
  <c r="GL41" i="1"/>
  <c r="IA41" i="1"/>
  <c r="IC41" i="1"/>
  <c r="FK41" i="1"/>
  <c r="FT41" i="1"/>
  <c r="FX41" i="1"/>
  <c r="GB41" i="1"/>
  <c r="GF41" i="1"/>
  <c r="GJ41" i="1"/>
  <c r="HZ41" i="1"/>
  <c r="IB41" i="1"/>
  <c r="ID41" i="1"/>
  <c r="FL43" i="1"/>
  <c r="FN43" i="1"/>
  <c r="DY43" i="1" s="1"/>
  <c r="FP43" i="1"/>
  <c r="EA43" i="1" s="1"/>
  <c r="FQ43" i="1"/>
  <c r="FS43" i="1"/>
  <c r="FU43" i="1"/>
  <c r="FW43" i="1"/>
  <c r="FY43" i="1"/>
  <c r="GA43" i="1"/>
  <c r="GC43" i="1"/>
  <c r="GE43" i="1"/>
  <c r="GG43" i="1"/>
  <c r="GI43" i="1"/>
  <c r="GK43" i="1"/>
  <c r="FR43" i="1"/>
  <c r="FV43" i="1"/>
  <c r="FZ43" i="1"/>
  <c r="GD43" i="1"/>
  <c r="GH43" i="1"/>
  <c r="GL43" i="1"/>
  <c r="IA43" i="1"/>
  <c r="IC43" i="1"/>
  <c r="FK43" i="1"/>
  <c r="FT43" i="1"/>
  <c r="FX43" i="1"/>
  <c r="GB43" i="1"/>
  <c r="GF43" i="1"/>
  <c r="GJ43" i="1"/>
  <c r="HZ43" i="1"/>
  <c r="IB43" i="1"/>
  <c r="ID43" i="1"/>
  <c r="DX28" i="1"/>
  <c r="DR28" i="1"/>
  <c r="DQ33" i="1"/>
  <c r="DQ36" i="1"/>
  <c r="DW36" i="1"/>
  <c r="CV36" i="1"/>
  <c r="DR36" i="1"/>
  <c r="DQ38" i="1"/>
  <c r="FM41" i="1"/>
  <c r="DX41" i="1" s="1"/>
  <c r="EB45" i="1"/>
  <c r="IE45" i="1"/>
  <c r="FN48" i="1"/>
  <c r="DY48" i="1" s="1"/>
  <c r="FL48" i="1"/>
  <c r="FP48" i="1"/>
  <c r="EA48" i="1" s="1"/>
  <c r="FK48" i="1"/>
  <c r="FR48" i="1"/>
  <c r="FT48" i="1"/>
  <c r="FV48" i="1"/>
  <c r="FX48" i="1"/>
  <c r="FZ48" i="1"/>
  <c r="GB48" i="1"/>
  <c r="GD48" i="1"/>
  <c r="GF48" i="1"/>
  <c r="GH48" i="1"/>
  <c r="GJ48" i="1"/>
  <c r="GL48" i="1"/>
  <c r="FS48" i="1"/>
  <c r="FW48" i="1"/>
  <c r="GA48" i="1"/>
  <c r="GE48" i="1"/>
  <c r="GI48" i="1"/>
  <c r="HZ48" i="1"/>
  <c r="IB48" i="1"/>
  <c r="ID48" i="1"/>
  <c r="FQ48" i="1"/>
  <c r="FU48" i="1"/>
  <c r="FY48" i="1"/>
  <c r="GC48" i="1"/>
  <c r="GG48" i="1"/>
  <c r="GK48" i="1"/>
  <c r="IA48" i="1"/>
  <c r="IC48" i="1"/>
  <c r="EC48" i="1"/>
  <c r="FM48" i="1"/>
  <c r="DX48" i="1" s="1"/>
  <c r="CO42" i="1"/>
  <c r="CQ16" i="1"/>
  <c r="CM16" i="1"/>
  <c r="CM15" i="1"/>
  <c r="CM28" i="1"/>
  <c r="GN12" i="1"/>
  <c r="EC12" i="1" s="1"/>
  <c r="GQ12" i="1"/>
  <c r="GR12" i="1"/>
  <c r="GO12" i="1"/>
  <c r="GS12" i="1"/>
  <c r="GM12" i="1"/>
  <c r="GP12" i="1"/>
  <c r="GT12" i="1"/>
  <c r="CO35" i="1"/>
  <c r="CU35" i="1"/>
  <c r="IF35" i="1"/>
  <c r="CX35" i="1"/>
  <c r="DB35" i="1"/>
  <c r="DF35" i="1"/>
  <c r="DJ35" i="1"/>
  <c r="DN35" i="1"/>
  <c r="CP35" i="1"/>
  <c r="CR35" i="1"/>
  <c r="CV35" i="1"/>
  <c r="CY35" i="1"/>
  <c r="DC35" i="1"/>
  <c r="DG35" i="1"/>
  <c r="DK35" i="1"/>
  <c r="DO35" i="1"/>
  <c r="DT35" i="1"/>
  <c r="CM35" i="1"/>
  <c r="CQ35" i="1"/>
  <c r="CS35" i="1"/>
  <c r="CZ35" i="1"/>
  <c r="DD35" i="1"/>
  <c r="DH35" i="1"/>
  <c r="DL35" i="1"/>
  <c r="DP35" i="1"/>
  <c r="DS35" i="1"/>
  <c r="EB35" i="1"/>
  <c r="CN35" i="1"/>
  <c r="CT35" i="1"/>
  <c r="IE35" i="1"/>
  <c r="CW35" i="1"/>
  <c r="DA35" i="1"/>
  <c r="DE35" i="1"/>
  <c r="DI35" i="1"/>
  <c r="DM35" i="1"/>
  <c r="GN47" i="1"/>
  <c r="EC47" i="1" s="1"/>
  <c r="GO47" i="1"/>
  <c r="GS47" i="1"/>
  <c r="GP47" i="1"/>
  <c r="GT47" i="1"/>
  <c r="GQ47" i="1"/>
  <c r="GM47" i="1"/>
  <c r="GR47" i="1"/>
  <c r="GO46" i="1"/>
  <c r="GS46" i="1"/>
  <c r="GP46" i="1"/>
  <c r="GT46" i="1"/>
  <c r="GM46" i="1"/>
  <c r="GQ46" i="1"/>
  <c r="GN46" i="1"/>
  <c r="EC46" i="1" s="1"/>
  <c r="GR46" i="1"/>
  <c r="GO38" i="1"/>
  <c r="GS38" i="1"/>
  <c r="GP38" i="1"/>
  <c r="GT38" i="1"/>
  <c r="GM38" i="1"/>
  <c r="GQ38" i="1"/>
  <c r="GN38" i="1"/>
  <c r="EC38" i="1" s="1"/>
  <c r="GR38" i="1"/>
  <c r="GM37" i="1"/>
  <c r="GQ37" i="1"/>
  <c r="GN37" i="1"/>
  <c r="EC37" i="1" s="1"/>
  <c r="GR37" i="1"/>
  <c r="GO37" i="1"/>
  <c r="GS37" i="1"/>
  <c r="GP37" i="1"/>
  <c r="GT37" i="1"/>
  <c r="EB34" i="1"/>
  <c r="IE34" i="1"/>
  <c r="DS34" i="1"/>
  <c r="IF34" i="1"/>
  <c r="DT34" i="1"/>
  <c r="GR33" i="1"/>
  <c r="GO33" i="1"/>
  <c r="GS33" i="1"/>
  <c r="GM33" i="1"/>
  <c r="GP33" i="1"/>
  <c r="GT33" i="1"/>
  <c r="GN33" i="1"/>
  <c r="EC33" i="1" s="1"/>
  <c r="GQ33" i="1"/>
  <c r="GR31" i="1"/>
  <c r="GM31" i="1"/>
  <c r="GO31" i="1"/>
  <c r="GS31" i="1"/>
  <c r="GT31" i="1"/>
  <c r="GN31" i="1"/>
  <c r="EC31" i="1" s="1"/>
  <c r="GP31" i="1"/>
  <c r="GQ31" i="1"/>
  <c r="GR30" i="1"/>
  <c r="GM30" i="1"/>
  <c r="GO30" i="1"/>
  <c r="GS30" i="1"/>
  <c r="GN30" i="1"/>
  <c r="EC30" i="1" s="1"/>
  <c r="GP30" i="1"/>
  <c r="GT30" i="1"/>
  <c r="GQ30" i="1"/>
  <c r="GP23" i="1"/>
  <c r="GT23" i="1"/>
  <c r="GQ23" i="1"/>
  <c r="GM23" i="1"/>
  <c r="GR23" i="1"/>
  <c r="GN23" i="1"/>
  <c r="EC23" i="1" s="1"/>
  <c r="GO23" i="1"/>
  <c r="GS23" i="1"/>
  <c r="GP22" i="1"/>
  <c r="GT22" i="1"/>
  <c r="GQ22" i="1"/>
  <c r="GM22" i="1"/>
  <c r="GR22" i="1"/>
  <c r="GN22" i="1"/>
  <c r="EC22" i="1" s="1"/>
  <c r="GO22" i="1"/>
  <c r="GS22" i="1"/>
  <c r="GM21" i="1"/>
  <c r="GQ21" i="1"/>
  <c r="GN21" i="1"/>
  <c r="EC21" i="1" s="1"/>
  <c r="GR21" i="1"/>
  <c r="GO21" i="1"/>
  <c r="GS21" i="1"/>
  <c r="GP21" i="1"/>
  <c r="GT21" i="1"/>
  <c r="EB19" i="1"/>
  <c r="CO19" i="1"/>
  <c r="CR19" i="1"/>
  <c r="CV19" i="1"/>
  <c r="CX19" i="1"/>
  <c r="DB19" i="1"/>
  <c r="DF19" i="1"/>
  <c r="DJ19" i="1"/>
  <c r="DN19" i="1"/>
  <c r="DS19" i="1"/>
  <c r="CM19" i="1"/>
  <c r="CN19" i="1"/>
  <c r="CU19" i="1"/>
  <c r="IE19" i="1"/>
  <c r="CY19" i="1"/>
  <c r="DC19" i="1"/>
  <c r="DG19" i="1"/>
  <c r="DK19" i="1"/>
  <c r="DO19" i="1"/>
  <c r="CQ19" i="1"/>
  <c r="CT19" i="1"/>
  <c r="IF19" i="1"/>
  <c r="CZ19" i="1"/>
  <c r="DD19" i="1"/>
  <c r="DH19" i="1"/>
  <c r="DL19" i="1"/>
  <c r="DP19" i="1"/>
  <c r="DT19" i="1"/>
  <c r="CP19" i="1"/>
  <c r="CS19" i="1"/>
  <c r="CW19" i="1"/>
  <c r="DA19" i="1"/>
  <c r="DE19" i="1"/>
  <c r="DI19" i="1"/>
  <c r="DM19" i="1"/>
  <c r="GP17" i="1"/>
  <c r="GT17" i="1"/>
  <c r="GM17" i="1"/>
  <c r="GQ17" i="1"/>
  <c r="GN17" i="1"/>
  <c r="EC17" i="1" s="1"/>
  <c r="GR17" i="1"/>
  <c r="GO17" i="1"/>
  <c r="GS17" i="1"/>
  <c r="GP11" i="1"/>
  <c r="GT11" i="1"/>
  <c r="GQ11" i="1"/>
  <c r="GM11" i="1"/>
  <c r="GR11" i="1"/>
  <c r="GN11" i="1"/>
  <c r="EC11" i="1" s="1"/>
  <c r="GO11" i="1"/>
  <c r="GS11" i="1"/>
  <c r="GM6" i="1"/>
  <c r="GN6" i="1"/>
  <c r="EC6" i="1" s="1"/>
  <c r="GR6" i="1"/>
  <c r="GO6" i="1"/>
  <c r="GS6" i="1"/>
  <c r="GP6" i="1"/>
  <c r="GT6" i="1"/>
  <c r="GQ6" i="1"/>
  <c r="HT43" i="1"/>
  <c r="IU43" i="1"/>
  <c r="AW43" i="1"/>
  <c r="HT30" i="1"/>
  <c r="IU30" i="1"/>
  <c r="IU25" i="1"/>
  <c r="HT25" i="1"/>
  <c r="HT14" i="1"/>
  <c r="HT23" i="1"/>
  <c r="IU23" i="1"/>
  <c r="HT22" i="1"/>
  <c r="IU22" i="1"/>
  <c r="HT35" i="1"/>
  <c r="IU35" i="1"/>
  <c r="IU10" i="1"/>
  <c r="HT10" i="1"/>
  <c r="DD36" i="1" l="1"/>
  <c r="EE15" i="1"/>
  <c r="EF15" i="1" s="1"/>
  <c r="DI36" i="1"/>
  <c r="EC49" i="1"/>
  <c r="CM39" i="1"/>
  <c r="DN39" i="1"/>
  <c r="CX39" i="1"/>
  <c r="DA39" i="1"/>
  <c r="IE36" i="1"/>
  <c r="CQ39" i="1"/>
  <c r="DS36" i="1"/>
  <c r="IE50" i="1"/>
  <c r="DU27" i="1"/>
  <c r="ED27" i="1" s="1"/>
  <c r="IF57" i="1"/>
  <c r="DU10" i="1"/>
  <c r="ED10" i="1" s="1"/>
  <c r="DT57" i="1"/>
  <c r="IH61" i="1"/>
  <c r="DS43" i="1"/>
  <c r="DS18" i="1"/>
  <c r="IE57" i="1"/>
  <c r="IE43" i="1"/>
  <c r="DM14" i="1"/>
  <c r="DT18" i="1"/>
  <c r="CM45" i="1"/>
  <c r="CW45" i="1"/>
  <c r="DJ39" i="1"/>
  <c r="DM39" i="1"/>
  <c r="DB45" i="1"/>
  <c r="DM45" i="1"/>
  <c r="CN45" i="1"/>
  <c r="CO39" i="1"/>
  <c r="DS45" i="1"/>
  <c r="CU28" i="1"/>
  <c r="DF39" i="1"/>
  <c r="DI39" i="1"/>
  <c r="CT39" i="1"/>
  <c r="DP45" i="1"/>
  <c r="DH45" i="1"/>
  <c r="CZ45" i="1"/>
  <c r="DK45" i="1"/>
  <c r="DC45" i="1"/>
  <c r="CU45" i="1"/>
  <c r="CV45" i="1"/>
  <c r="IF45" i="1"/>
  <c r="HY45" i="1" s="1"/>
  <c r="IX45" i="1" s="1"/>
  <c r="CW39" i="1"/>
  <c r="DJ45" i="1"/>
  <c r="DE45" i="1"/>
  <c r="CP45" i="1"/>
  <c r="CO45" i="1"/>
  <c r="DT45" i="1"/>
  <c r="DB39" i="1"/>
  <c r="DE39" i="1"/>
  <c r="CU39" i="1"/>
  <c r="DN45" i="1"/>
  <c r="DF45" i="1"/>
  <c r="CX45" i="1"/>
  <c r="DI45" i="1"/>
  <c r="DA45" i="1"/>
  <c r="CS45" i="1"/>
  <c r="CT45" i="1"/>
  <c r="CN28" i="1"/>
  <c r="DT48" i="1"/>
  <c r="DJ28" i="1"/>
  <c r="DC28" i="1"/>
  <c r="EE26" i="1"/>
  <c r="DU44" i="1"/>
  <c r="ED44" i="1" s="1"/>
  <c r="DK28" i="1"/>
  <c r="DU13" i="1"/>
  <c r="ED13" i="1" s="1"/>
  <c r="EG13" i="1" s="1"/>
  <c r="EH13" i="1" s="1"/>
  <c r="IF48" i="1"/>
  <c r="EE36" i="1"/>
  <c r="EF36" i="1" s="1"/>
  <c r="DB28" i="1"/>
  <c r="CV28" i="1"/>
  <c r="HY10" i="1"/>
  <c r="IF59" i="1"/>
  <c r="CQ36" i="1"/>
  <c r="DU35" i="1"/>
  <c r="ED35" i="1" s="1"/>
  <c r="DP36" i="1"/>
  <c r="CW36" i="1"/>
  <c r="CW29" i="1"/>
  <c r="CV25" i="1"/>
  <c r="DJ29" i="1"/>
  <c r="DB29" i="1"/>
  <c r="CS36" i="1"/>
  <c r="DJ25" i="1"/>
  <c r="DM29" i="1"/>
  <c r="CU29" i="1"/>
  <c r="DE29" i="1"/>
  <c r="CT29" i="1"/>
  <c r="CO36" i="1"/>
  <c r="CZ36" i="1"/>
  <c r="DE36" i="1"/>
  <c r="DR34" i="1"/>
  <c r="DO44" i="1"/>
  <c r="DH36" i="1"/>
  <c r="DM36" i="1"/>
  <c r="CW24" i="1"/>
  <c r="CO24" i="1"/>
  <c r="CS44" i="1"/>
  <c r="CN44" i="1"/>
  <c r="CZ24" i="1"/>
  <c r="CZ34" i="1"/>
  <c r="DP24" i="1"/>
  <c r="DG34" i="1"/>
  <c r="EE19" i="1"/>
  <c r="CR34" i="1"/>
  <c r="DH24" i="1"/>
  <c r="CT24" i="1"/>
  <c r="DB25" i="1"/>
  <c r="DC25" i="1"/>
  <c r="DE24" i="1"/>
  <c r="CR36" i="1"/>
  <c r="CQ9" i="1"/>
  <c r="DJ34" i="1"/>
  <c r="CQ34" i="1"/>
  <c r="CU25" i="1"/>
  <c r="DJ44" i="1"/>
  <c r="DC44" i="1"/>
  <c r="CV34" i="1"/>
  <c r="DP34" i="1"/>
  <c r="EE34" i="1"/>
  <c r="EF34" i="1" s="1"/>
  <c r="IU34" i="1" s="1"/>
  <c r="DL36" i="1"/>
  <c r="DA36" i="1"/>
  <c r="DR25" i="1"/>
  <c r="DK25" i="1"/>
  <c r="CN25" i="1"/>
  <c r="DM24" i="1"/>
  <c r="CU24" i="1"/>
  <c r="DR8" i="1"/>
  <c r="DF44" i="1"/>
  <c r="CY44" i="1"/>
  <c r="EE44" i="1"/>
  <c r="EF44" i="1" s="1"/>
  <c r="CM36" i="1"/>
  <c r="HY7" i="1"/>
  <c r="CR44" i="1"/>
  <c r="DP14" i="1"/>
  <c r="CW14" i="1"/>
  <c r="CZ14" i="1"/>
  <c r="CQ14" i="1"/>
  <c r="DH14" i="1"/>
  <c r="DE14" i="1"/>
  <c r="CV14" i="1"/>
  <c r="DT24" i="1"/>
  <c r="DS24" i="1"/>
  <c r="DB44" i="1"/>
  <c r="DK44" i="1"/>
  <c r="CV44" i="1"/>
  <c r="CO44" i="1"/>
  <c r="DN44" i="1"/>
  <c r="CX44" i="1"/>
  <c r="DG44" i="1"/>
  <c r="DM9" i="1"/>
  <c r="EE13" i="1"/>
  <c r="EF13" i="1" s="1"/>
  <c r="HT13" i="1" s="1"/>
  <c r="CW9" i="1"/>
  <c r="DI40" i="1"/>
  <c r="DJ9" i="1"/>
  <c r="CV40" i="1"/>
  <c r="DL40" i="1"/>
  <c r="DT59" i="1"/>
  <c r="IE59" i="1"/>
  <c r="DS59" i="1"/>
  <c r="HY13" i="1"/>
  <c r="CO9" i="1"/>
  <c r="CQ28" i="1"/>
  <c r="CR14" i="1"/>
  <c r="CS40" i="1"/>
  <c r="CM44" i="1"/>
  <c r="IE24" i="1"/>
  <c r="JA55" i="1"/>
  <c r="IH55" i="1"/>
  <c r="IH26" i="1"/>
  <c r="JA26" i="1"/>
  <c r="JA58" i="1"/>
  <c r="IH58" i="1"/>
  <c r="DI34" i="1"/>
  <c r="DO34" i="1"/>
  <c r="CY34" i="1"/>
  <c r="DB34" i="1"/>
  <c r="CT34" i="1"/>
  <c r="DE34" i="1"/>
  <c r="DH34" i="1"/>
  <c r="CO34" i="1"/>
  <c r="EE35" i="1"/>
  <c r="CM24" i="1"/>
  <c r="CP39" i="1"/>
  <c r="IE48" i="1"/>
  <c r="DN36" i="1"/>
  <c r="DJ36" i="1"/>
  <c r="DF36" i="1"/>
  <c r="DB36" i="1"/>
  <c r="CX36" i="1"/>
  <c r="DO36" i="1"/>
  <c r="DK36" i="1"/>
  <c r="DG36" i="1"/>
  <c r="DC36" i="1"/>
  <c r="CY36" i="1"/>
  <c r="CU36" i="1"/>
  <c r="CN36" i="1"/>
  <c r="CT36" i="1"/>
  <c r="CP36" i="1"/>
  <c r="DU36" i="1"/>
  <c r="ED36" i="1" s="1"/>
  <c r="DN28" i="1"/>
  <c r="DF28" i="1"/>
  <c r="CX28" i="1"/>
  <c r="DO28" i="1"/>
  <c r="DG28" i="1"/>
  <c r="CY28" i="1"/>
  <c r="CR28" i="1"/>
  <c r="DU26" i="1"/>
  <c r="ED26" i="1" s="1"/>
  <c r="EG26" i="1" s="1"/>
  <c r="EH26" i="1" s="1"/>
  <c r="IS26" i="1" s="1"/>
  <c r="IV26" i="1" s="1"/>
  <c r="IW26" i="1" s="1"/>
  <c r="DN25" i="1"/>
  <c r="DF25" i="1"/>
  <c r="CX25" i="1"/>
  <c r="DO25" i="1"/>
  <c r="DG25" i="1"/>
  <c r="CY25" i="1"/>
  <c r="CR25" i="1"/>
  <c r="CO25" i="1"/>
  <c r="DQ24" i="1"/>
  <c r="DL24" i="1"/>
  <c r="DD24" i="1"/>
  <c r="DR24" i="1"/>
  <c r="DI24" i="1"/>
  <c r="DA24" i="1"/>
  <c r="EE24" i="1"/>
  <c r="EF24" i="1" s="1"/>
  <c r="CP24" i="1"/>
  <c r="CN24" i="1"/>
  <c r="DP44" i="1"/>
  <c r="DL44" i="1"/>
  <c r="DH44" i="1"/>
  <c r="DD44" i="1"/>
  <c r="CZ44" i="1"/>
  <c r="DM44" i="1"/>
  <c r="DI44" i="1"/>
  <c r="DE44" i="1"/>
  <c r="DA44" i="1"/>
  <c r="CW44" i="1"/>
  <c r="CT44" i="1"/>
  <c r="CU44" i="1"/>
  <c r="CP44" i="1"/>
  <c r="CQ44" i="1"/>
  <c r="CM14" i="1"/>
  <c r="CN39" i="1"/>
  <c r="DP39" i="1"/>
  <c r="DL39" i="1"/>
  <c r="DH39" i="1"/>
  <c r="DD39" i="1"/>
  <c r="CZ39" i="1"/>
  <c r="DO39" i="1"/>
  <c r="DK39" i="1"/>
  <c r="DG39" i="1"/>
  <c r="DC39" i="1"/>
  <c r="CY39" i="1"/>
  <c r="CV39" i="1"/>
  <c r="CR39" i="1"/>
  <c r="CS39" i="1"/>
  <c r="DT36" i="1"/>
  <c r="IF36" i="1"/>
  <c r="HY36" i="1" s="1"/>
  <c r="IX36" i="1" s="1"/>
  <c r="DN29" i="1"/>
  <c r="DF29" i="1"/>
  <c r="CX29" i="1"/>
  <c r="DI29" i="1"/>
  <c r="DA29" i="1"/>
  <c r="CP29" i="1"/>
  <c r="CN29" i="1"/>
  <c r="DU15" i="1"/>
  <c r="ED15" i="1" s="1"/>
  <c r="EG15" i="1" s="1"/>
  <c r="EH15" i="1" s="1"/>
  <c r="DL14" i="1"/>
  <c r="DD14" i="1"/>
  <c r="DI14" i="1"/>
  <c r="DA14" i="1"/>
  <c r="CS14" i="1"/>
  <c r="DR9" i="1"/>
  <c r="DB9" i="1"/>
  <c r="DE9" i="1"/>
  <c r="CV9" i="1"/>
  <c r="EC43" i="1"/>
  <c r="CN40" i="1"/>
  <c r="EC18" i="1"/>
  <c r="DT43" i="1"/>
  <c r="DD40" i="1"/>
  <c r="CU40" i="1"/>
  <c r="IF18" i="1"/>
  <c r="HY18" i="1" s="1"/>
  <c r="IF24" i="1"/>
  <c r="JA24" i="1"/>
  <c r="IH24" i="1"/>
  <c r="JA57" i="1"/>
  <c r="IH57" i="1"/>
  <c r="JA43" i="1"/>
  <c r="IH43" i="1"/>
  <c r="IH56" i="1"/>
  <c r="JA56" i="1"/>
  <c r="DR31" i="1"/>
  <c r="CQ24" i="1"/>
  <c r="HY15" i="1"/>
  <c r="DA40" i="1"/>
  <c r="IF64" i="1"/>
  <c r="EB64" i="1"/>
  <c r="DT64" i="1"/>
  <c r="IE64" i="1"/>
  <c r="IF62" i="1"/>
  <c r="EB62" i="1"/>
  <c r="DT62" i="1"/>
  <c r="IE62" i="1"/>
  <c r="DS64" i="1"/>
  <c r="DS62" i="1"/>
  <c r="JA64" i="1"/>
  <c r="IH64" i="1"/>
  <c r="JA62" i="1"/>
  <c r="IH62" i="1"/>
  <c r="DK34" i="1"/>
  <c r="DC34" i="1"/>
  <c r="DN34" i="1"/>
  <c r="DF34" i="1"/>
  <c r="CX34" i="1"/>
  <c r="CU34" i="1"/>
  <c r="CS34" i="1"/>
  <c r="DM34" i="1"/>
  <c r="CW34" i="1"/>
  <c r="CM34" i="1"/>
  <c r="DA34" i="1"/>
  <c r="DL34" i="1"/>
  <c r="DD34" i="1"/>
  <c r="CP34" i="1"/>
  <c r="CN34" i="1"/>
  <c r="CM29" i="1"/>
  <c r="CM9" i="1"/>
  <c r="DP28" i="1"/>
  <c r="DL28" i="1"/>
  <c r="DH28" i="1"/>
  <c r="DD28" i="1"/>
  <c r="CZ28" i="1"/>
  <c r="DM28" i="1"/>
  <c r="DI28" i="1"/>
  <c r="DE28" i="1"/>
  <c r="DA28" i="1"/>
  <c r="CW28" i="1"/>
  <c r="CT28" i="1"/>
  <c r="CO28" i="1"/>
  <c r="CS28" i="1"/>
  <c r="CP28" i="1"/>
  <c r="DP25" i="1"/>
  <c r="DL25" i="1"/>
  <c r="DH25" i="1"/>
  <c r="DD25" i="1"/>
  <c r="CZ25" i="1"/>
  <c r="EE25" i="1"/>
  <c r="DM25" i="1"/>
  <c r="DI25" i="1"/>
  <c r="DE25" i="1"/>
  <c r="DA25" i="1"/>
  <c r="CW25" i="1"/>
  <c r="CT25" i="1"/>
  <c r="CQ25" i="1"/>
  <c r="CS25" i="1"/>
  <c r="CP25" i="1"/>
  <c r="DN24" i="1"/>
  <c r="DJ24" i="1"/>
  <c r="DF24" i="1"/>
  <c r="DB24" i="1"/>
  <c r="CX24" i="1"/>
  <c r="DO24" i="1"/>
  <c r="DK24" i="1"/>
  <c r="DG24" i="1"/>
  <c r="DC24" i="1"/>
  <c r="CY24" i="1"/>
  <c r="CS24" i="1"/>
  <c r="CV24" i="1"/>
  <c r="CR24" i="1"/>
  <c r="DQ8" i="1"/>
  <c r="DU8" i="1" s="1"/>
  <c r="ED8" i="1" s="1"/>
  <c r="EG8" i="1" s="1"/>
  <c r="EH8" i="1" s="1"/>
  <c r="IS8" i="1" s="1"/>
  <c r="DT49" i="1"/>
  <c r="DQ32" i="1"/>
  <c r="DP29" i="1"/>
  <c r="DL29" i="1"/>
  <c r="DH29" i="1"/>
  <c r="DD29" i="1"/>
  <c r="CZ29" i="1"/>
  <c r="DO29" i="1"/>
  <c r="DK29" i="1"/>
  <c r="DG29" i="1"/>
  <c r="DC29" i="1"/>
  <c r="CY29" i="1"/>
  <c r="EE29" i="1"/>
  <c r="EF29" i="1" s="1"/>
  <c r="CS29" i="1"/>
  <c r="CV29" i="1"/>
  <c r="CR29" i="1"/>
  <c r="CQ29" i="1"/>
  <c r="DQ29" i="1"/>
  <c r="DU29" i="1" s="1"/>
  <c r="ED29" i="1" s="1"/>
  <c r="EG29" i="1" s="1"/>
  <c r="EH29" i="1" s="1"/>
  <c r="HR29" i="1" s="1"/>
  <c r="HU29" i="1" s="1"/>
  <c r="HV29" i="1" s="1"/>
  <c r="DR32" i="1"/>
  <c r="DQ25" i="1"/>
  <c r="DU25" i="1" s="1"/>
  <c r="ED25" i="1" s="1"/>
  <c r="EG25" i="1" s="1"/>
  <c r="EH25" i="1" s="1"/>
  <c r="HR25" i="1" s="1"/>
  <c r="HU25" i="1" s="1"/>
  <c r="HV25" i="1" s="1"/>
  <c r="DN14" i="1"/>
  <c r="DJ14" i="1"/>
  <c r="DF14" i="1"/>
  <c r="DB14" i="1"/>
  <c r="CX14" i="1"/>
  <c r="DO14" i="1"/>
  <c r="DK14" i="1"/>
  <c r="DG14" i="1"/>
  <c r="DC14" i="1"/>
  <c r="CY14" i="1"/>
  <c r="CU14" i="1"/>
  <c r="CP14" i="1"/>
  <c r="CT14" i="1"/>
  <c r="CN14" i="1"/>
  <c r="CO14" i="1"/>
  <c r="DN9" i="1"/>
  <c r="DF9" i="1"/>
  <c r="CX9" i="1"/>
  <c r="DI9" i="1"/>
  <c r="DA9" i="1"/>
  <c r="CS9" i="1"/>
  <c r="CR9" i="1"/>
  <c r="DQ9" i="1"/>
  <c r="DU9" i="1" s="1"/>
  <c r="ED9" i="1" s="1"/>
  <c r="DF8" i="1"/>
  <c r="CR8" i="1"/>
  <c r="CM40" i="1"/>
  <c r="CQ40" i="1"/>
  <c r="DP40" i="1"/>
  <c r="DH40" i="1"/>
  <c r="CZ40" i="1"/>
  <c r="CR40" i="1"/>
  <c r="DM40" i="1"/>
  <c r="DE40" i="1"/>
  <c r="CW40" i="1"/>
  <c r="IF63" i="1"/>
  <c r="EB63" i="1"/>
  <c r="IE63" i="1"/>
  <c r="DT63" i="1"/>
  <c r="IF61" i="1"/>
  <c r="EB61" i="1"/>
  <c r="IE61" i="1"/>
  <c r="DT61" i="1"/>
  <c r="DS60" i="1"/>
  <c r="EC60" i="1"/>
  <c r="JA63" i="1"/>
  <c r="IH63" i="1"/>
  <c r="IF60" i="1"/>
  <c r="EB60" i="1"/>
  <c r="DT60" i="1"/>
  <c r="IE60" i="1"/>
  <c r="DL8" i="1"/>
  <c r="DH8" i="1"/>
  <c r="DE8" i="1"/>
  <c r="CY8" i="1"/>
  <c r="DU19" i="1"/>
  <c r="ED19" i="1" s="1"/>
  <c r="EG19" i="1" s="1"/>
  <c r="EH19" i="1" s="1"/>
  <c r="IS19" i="1" s="1"/>
  <c r="IT19" i="1" s="1"/>
  <c r="EE45" i="1"/>
  <c r="EF45" i="1" s="1"/>
  <c r="HY16" i="1"/>
  <c r="DU16" i="1"/>
  <c r="ED16" i="1" s="1"/>
  <c r="EG16" i="1" s="1"/>
  <c r="EH16" i="1" s="1"/>
  <c r="IS16" i="1" s="1"/>
  <c r="IV16" i="1" s="1"/>
  <c r="IW16" i="1" s="1"/>
  <c r="DP9" i="1"/>
  <c r="DL9" i="1"/>
  <c r="DH9" i="1"/>
  <c r="DD9" i="1"/>
  <c r="CZ9" i="1"/>
  <c r="DO9" i="1"/>
  <c r="DK9" i="1"/>
  <c r="DG9" i="1"/>
  <c r="DC9" i="1"/>
  <c r="CY9" i="1"/>
  <c r="CU9" i="1"/>
  <c r="CN9" i="1"/>
  <c r="CT9" i="1"/>
  <c r="CP9" i="1"/>
  <c r="CQ8" i="1"/>
  <c r="CU8" i="1"/>
  <c r="CO8" i="1"/>
  <c r="DO8" i="1"/>
  <c r="CP8" i="1"/>
  <c r="DI8" i="1"/>
  <c r="HY8" i="1"/>
  <c r="JA54" i="1"/>
  <c r="IH54" i="1"/>
  <c r="JA50" i="1"/>
  <c r="IH50" i="1"/>
  <c r="IH41" i="1"/>
  <c r="JA41" i="1"/>
  <c r="EC39" i="1"/>
  <c r="EE39" i="1" s="1"/>
  <c r="EF39" i="1" s="1"/>
  <c r="DS39" i="1"/>
  <c r="DU39" i="1" s="1"/>
  <c r="ED39" i="1" s="1"/>
  <c r="EG39" i="1" s="1"/>
  <c r="EH39" i="1" s="1"/>
  <c r="HR39" i="1" s="1"/>
  <c r="HU39" i="1" s="1"/>
  <c r="HV39" i="1" s="1"/>
  <c r="IE28" i="1"/>
  <c r="IF28" i="1"/>
  <c r="DT28" i="1"/>
  <c r="DS28" i="1"/>
  <c r="DU28" i="1" s="1"/>
  <c r="ED28" i="1" s="1"/>
  <c r="EG28" i="1" s="1"/>
  <c r="EH28" i="1" s="1"/>
  <c r="EB28" i="1"/>
  <c r="EE28" i="1" s="1"/>
  <c r="EF28" i="1" s="1"/>
  <c r="DT39" i="1"/>
  <c r="IE39" i="1"/>
  <c r="HY39" i="1" s="1"/>
  <c r="IX39" i="1" s="1"/>
  <c r="CP40" i="1"/>
  <c r="JA53" i="1"/>
  <c r="IH53" i="1"/>
  <c r="EB41" i="1"/>
  <c r="IF41" i="1"/>
  <c r="IE41" i="1"/>
  <c r="DT41" i="1"/>
  <c r="DS41" i="1"/>
  <c r="IH29" i="1"/>
  <c r="JA29" i="1"/>
  <c r="IF20" i="1"/>
  <c r="EB20" i="1"/>
  <c r="DT20" i="1"/>
  <c r="IE20" i="1"/>
  <c r="HY20" i="1" s="1"/>
  <c r="DN40" i="1"/>
  <c r="DJ40" i="1"/>
  <c r="DF40" i="1"/>
  <c r="DB40" i="1"/>
  <c r="CX40" i="1"/>
  <c r="CT40" i="1"/>
  <c r="CO40" i="1"/>
  <c r="DO40" i="1"/>
  <c r="DK40" i="1"/>
  <c r="DG40" i="1"/>
  <c r="DC40" i="1"/>
  <c r="CY40" i="1"/>
  <c r="EB40" i="1"/>
  <c r="IE40" i="1"/>
  <c r="DT40" i="1"/>
  <c r="IF40" i="1"/>
  <c r="IH39" i="1"/>
  <c r="JA39" i="1"/>
  <c r="HY25" i="1"/>
  <c r="DS48" i="1"/>
  <c r="DS20" i="1"/>
  <c r="JA52" i="1"/>
  <c r="IH52" i="1"/>
  <c r="DQ34" i="1"/>
  <c r="DU34" i="1" s="1"/>
  <c r="ED34" i="1" s="1"/>
  <c r="EG34" i="1" s="1"/>
  <c r="EH34" i="1" s="1"/>
  <c r="HR34" i="1" s="1"/>
  <c r="HS34" i="1" s="1"/>
  <c r="IE14" i="1"/>
  <c r="DT14" i="1"/>
  <c r="IF14" i="1"/>
  <c r="DS14" i="1"/>
  <c r="DU14" i="1" s="1"/>
  <c r="EB14" i="1"/>
  <c r="EE14" i="1" s="1"/>
  <c r="EF14" i="1" s="1"/>
  <c r="IU14" i="1" s="1"/>
  <c r="DS40" i="1"/>
  <c r="DU40" i="1" s="1"/>
  <c r="ED40" i="1" s="1"/>
  <c r="EG40" i="1" s="1"/>
  <c r="EH40" i="1" s="1"/>
  <c r="HR40" i="1" s="1"/>
  <c r="HU40" i="1" s="1"/>
  <c r="HV40" i="1" s="1"/>
  <c r="EC40" i="1"/>
  <c r="DQ31" i="1"/>
  <c r="DW31" i="1"/>
  <c r="JA51" i="1"/>
  <c r="IH51" i="1"/>
  <c r="HY24" i="1"/>
  <c r="CM25" i="1"/>
  <c r="DV8" i="1"/>
  <c r="EE8" i="1" s="1"/>
  <c r="CM8" i="1"/>
  <c r="CN8" i="1"/>
  <c r="DB8" i="1"/>
  <c r="DD8" i="1"/>
  <c r="DA8" i="1"/>
  <c r="DK8" i="1"/>
  <c r="CZ8" i="1"/>
  <c r="DP8" i="1"/>
  <c r="CW8" i="1"/>
  <c r="DM8" i="1"/>
  <c r="CX8" i="1"/>
  <c r="DN8" i="1"/>
  <c r="CV8" i="1"/>
  <c r="DG8" i="1"/>
  <c r="CS8" i="1"/>
  <c r="CT8" i="1"/>
  <c r="DJ8" i="1"/>
  <c r="DC8" i="1"/>
  <c r="EF27" i="1"/>
  <c r="EG27" i="1"/>
  <c r="EH27" i="1" s="1"/>
  <c r="DU42" i="1"/>
  <c r="ED42" i="1" s="1"/>
  <c r="HT28" i="1"/>
  <c r="IU28" i="1"/>
  <c r="IU45" i="1"/>
  <c r="HT45" i="1"/>
  <c r="HD14" i="1"/>
  <c r="AW15" i="1"/>
  <c r="DQ48" i="1"/>
  <c r="DW48" i="1"/>
  <c r="DR48" i="1"/>
  <c r="EG36" i="1"/>
  <c r="EH36" i="1" s="1"/>
  <c r="HY43" i="1"/>
  <c r="IX43" i="1" s="1"/>
  <c r="DQ43" i="1"/>
  <c r="DW43" i="1"/>
  <c r="DR43" i="1"/>
  <c r="DS32" i="1"/>
  <c r="EB32" i="1"/>
  <c r="EE32" i="1" s="1"/>
  <c r="EF32" i="1" s="1"/>
  <c r="IF32" i="1"/>
  <c r="IE32" i="1"/>
  <c r="DT32" i="1"/>
  <c r="HY48" i="1"/>
  <c r="IX48" i="1" s="1"/>
  <c r="CM41" i="1"/>
  <c r="CO41" i="1"/>
  <c r="CN41" i="1"/>
  <c r="CR41" i="1"/>
  <c r="CT41" i="1"/>
  <c r="CV41" i="1"/>
  <c r="CP41" i="1"/>
  <c r="CQ41" i="1"/>
  <c r="CS41" i="1"/>
  <c r="CU41" i="1"/>
  <c r="DV41" i="1"/>
  <c r="CW41" i="1"/>
  <c r="CY41" i="1"/>
  <c r="DA41" i="1"/>
  <c r="DC41" i="1"/>
  <c r="DE41" i="1"/>
  <c r="DG41" i="1"/>
  <c r="DI41" i="1"/>
  <c r="DK41" i="1"/>
  <c r="DM41" i="1"/>
  <c r="DO41" i="1"/>
  <c r="CX41" i="1"/>
  <c r="CZ41" i="1"/>
  <c r="DB41" i="1"/>
  <c r="DD41" i="1"/>
  <c r="DF41" i="1"/>
  <c r="DH41" i="1"/>
  <c r="DJ41" i="1"/>
  <c r="DL41" i="1"/>
  <c r="DN41" i="1"/>
  <c r="DP41" i="1"/>
  <c r="DQ41" i="1"/>
  <c r="DW41" i="1"/>
  <c r="DR41" i="1"/>
  <c r="CM20" i="1"/>
  <c r="CN20" i="1"/>
  <c r="CP20" i="1"/>
  <c r="CQ20" i="1"/>
  <c r="CS20" i="1"/>
  <c r="CU20" i="1"/>
  <c r="CO20" i="1"/>
  <c r="CR20" i="1"/>
  <c r="CT20" i="1"/>
  <c r="CV20" i="1"/>
  <c r="CW20" i="1"/>
  <c r="CY20" i="1"/>
  <c r="DA20" i="1"/>
  <c r="DC20" i="1"/>
  <c r="DE20" i="1"/>
  <c r="DG20" i="1"/>
  <c r="DI20" i="1"/>
  <c r="DK20" i="1"/>
  <c r="DM20" i="1"/>
  <c r="DO20" i="1"/>
  <c r="DV20" i="1"/>
  <c r="CX20" i="1"/>
  <c r="CZ20" i="1"/>
  <c r="DB20" i="1"/>
  <c r="DD20" i="1"/>
  <c r="DF20" i="1"/>
  <c r="DH20" i="1"/>
  <c r="DJ20" i="1"/>
  <c r="DL20" i="1"/>
  <c r="DN20" i="1"/>
  <c r="DP20" i="1"/>
  <c r="DQ20" i="1"/>
  <c r="DR20" i="1"/>
  <c r="DW20" i="1"/>
  <c r="CM18" i="1"/>
  <c r="CO18" i="1"/>
  <c r="CQ18" i="1"/>
  <c r="CP18" i="1"/>
  <c r="CR18" i="1"/>
  <c r="CT18" i="1"/>
  <c r="CV18" i="1"/>
  <c r="CN18" i="1"/>
  <c r="CS18" i="1"/>
  <c r="CU18" i="1"/>
  <c r="DV18" i="1"/>
  <c r="CW18" i="1"/>
  <c r="CY18" i="1"/>
  <c r="DA18" i="1"/>
  <c r="DC18" i="1"/>
  <c r="DE18" i="1"/>
  <c r="DG18" i="1"/>
  <c r="DI18" i="1"/>
  <c r="DK18" i="1"/>
  <c r="DM18" i="1"/>
  <c r="DO18" i="1"/>
  <c r="CX18" i="1"/>
  <c r="CZ18" i="1"/>
  <c r="DB18" i="1"/>
  <c r="DD18" i="1"/>
  <c r="DF18" i="1"/>
  <c r="DH18" i="1"/>
  <c r="DJ18" i="1"/>
  <c r="DL18" i="1"/>
  <c r="DN18" i="1"/>
  <c r="DP18" i="1"/>
  <c r="HY9" i="1"/>
  <c r="HY5" i="1"/>
  <c r="EF42" i="1"/>
  <c r="DQ64" i="1"/>
  <c r="DW64" i="1"/>
  <c r="DR64" i="1"/>
  <c r="CO63" i="1"/>
  <c r="CM63" i="1"/>
  <c r="CP63" i="1"/>
  <c r="CR63" i="1"/>
  <c r="CT63" i="1"/>
  <c r="CV63" i="1"/>
  <c r="CN63" i="1"/>
  <c r="CQ63" i="1"/>
  <c r="CS63" i="1"/>
  <c r="CU63" i="1"/>
  <c r="DV63" i="1"/>
  <c r="CW63" i="1"/>
  <c r="CY63" i="1"/>
  <c r="DA63" i="1"/>
  <c r="DC63" i="1"/>
  <c r="DE63" i="1"/>
  <c r="DG63" i="1"/>
  <c r="DI63" i="1"/>
  <c r="DK63" i="1"/>
  <c r="DM63" i="1"/>
  <c r="DO63" i="1"/>
  <c r="CX63" i="1"/>
  <c r="CZ63" i="1"/>
  <c r="DB63" i="1"/>
  <c r="DD63" i="1"/>
  <c r="DF63" i="1"/>
  <c r="DH63" i="1"/>
  <c r="DJ63" i="1"/>
  <c r="DL63" i="1"/>
  <c r="DN63" i="1"/>
  <c r="DP63" i="1"/>
  <c r="DQ62" i="1"/>
  <c r="DW62" i="1"/>
  <c r="DR62" i="1"/>
  <c r="CO61" i="1"/>
  <c r="CM61" i="1"/>
  <c r="CN61" i="1"/>
  <c r="CR61" i="1"/>
  <c r="CT61" i="1"/>
  <c r="CV61" i="1"/>
  <c r="CP61" i="1"/>
  <c r="CQ61" i="1"/>
  <c r="CS61" i="1"/>
  <c r="CU61" i="1"/>
  <c r="DV61" i="1"/>
  <c r="CW61" i="1"/>
  <c r="CY61" i="1"/>
  <c r="DA61" i="1"/>
  <c r="DC61" i="1"/>
  <c r="DE61" i="1"/>
  <c r="DG61" i="1"/>
  <c r="DI61" i="1"/>
  <c r="DK61" i="1"/>
  <c r="DM61" i="1"/>
  <c r="DO61" i="1"/>
  <c r="CX61" i="1"/>
  <c r="CZ61" i="1"/>
  <c r="DB61" i="1"/>
  <c r="DD61" i="1"/>
  <c r="DF61" i="1"/>
  <c r="DH61" i="1"/>
  <c r="DJ61" i="1"/>
  <c r="DL61" i="1"/>
  <c r="DN61" i="1"/>
  <c r="DP61" i="1"/>
  <c r="DQ60" i="1"/>
  <c r="DW60" i="1"/>
  <c r="DR60" i="1"/>
  <c r="CO59" i="1"/>
  <c r="CM59" i="1"/>
  <c r="CP59" i="1"/>
  <c r="CR59" i="1"/>
  <c r="CT59" i="1"/>
  <c r="CV59" i="1"/>
  <c r="CN59" i="1"/>
  <c r="CQ59" i="1"/>
  <c r="CS59" i="1"/>
  <c r="CU59" i="1"/>
  <c r="DV59" i="1"/>
  <c r="CW59" i="1"/>
  <c r="CY59" i="1"/>
  <c r="DA59" i="1"/>
  <c r="DC59" i="1"/>
  <c r="DE59" i="1"/>
  <c r="DG59" i="1"/>
  <c r="DI59" i="1"/>
  <c r="DK59" i="1"/>
  <c r="DM59" i="1"/>
  <c r="DO59" i="1"/>
  <c r="CX59" i="1"/>
  <c r="CZ59" i="1"/>
  <c r="DB59" i="1"/>
  <c r="DD59" i="1"/>
  <c r="DF59" i="1"/>
  <c r="DH59" i="1"/>
  <c r="DJ59" i="1"/>
  <c r="DL59" i="1"/>
  <c r="DN59" i="1"/>
  <c r="DP59" i="1"/>
  <c r="HY58" i="1"/>
  <c r="DQ58" i="1"/>
  <c r="DU58" i="1" s="1"/>
  <c r="ED58" i="1" s="1"/>
  <c r="EG58" i="1" s="1"/>
  <c r="EH58" i="1" s="1"/>
  <c r="DW58" i="1"/>
  <c r="DR58" i="1"/>
  <c r="CO57" i="1"/>
  <c r="CM57" i="1"/>
  <c r="CN57" i="1"/>
  <c r="CR57" i="1"/>
  <c r="CT57" i="1"/>
  <c r="CV57" i="1"/>
  <c r="CP57" i="1"/>
  <c r="CQ57" i="1"/>
  <c r="CS57" i="1"/>
  <c r="CU57" i="1"/>
  <c r="DV57" i="1"/>
  <c r="CW57" i="1"/>
  <c r="CY57" i="1"/>
  <c r="DA57" i="1"/>
  <c r="DC57" i="1"/>
  <c r="DE57" i="1"/>
  <c r="DG57" i="1"/>
  <c r="DI57" i="1"/>
  <c r="DK57" i="1"/>
  <c r="DM57" i="1"/>
  <c r="DO57" i="1"/>
  <c r="CX57" i="1"/>
  <c r="CZ57" i="1"/>
  <c r="DB57" i="1"/>
  <c r="DD57" i="1"/>
  <c r="DF57" i="1"/>
  <c r="DH57" i="1"/>
  <c r="DJ57" i="1"/>
  <c r="DL57" i="1"/>
  <c r="DN57" i="1"/>
  <c r="DP57" i="1"/>
  <c r="HY56" i="1"/>
  <c r="DQ56" i="1"/>
  <c r="DU56" i="1" s="1"/>
  <c r="ED56" i="1" s="1"/>
  <c r="EG56" i="1" s="1"/>
  <c r="EH56" i="1" s="1"/>
  <c r="DW56" i="1"/>
  <c r="DR56" i="1"/>
  <c r="CO55" i="1"/>
  <c r="CM55" i="1"/>
  <c r="CP55" i="1"/>
  <c r="CR55" i="1"/>
  <c r="CT55" i="1"/>
  <c r="CV55" i="1"/>
  <c r="CN55" i="1"/>
  <c r="CQ55" i="1"/>
  <c r="CS55" i="1"/>
  <c r="CU55" i="1"/>
  <c r="DV55" i="1"/>
  <c r="CW55" i="1"/>
  <c r="CY55" i="1"/>
  <c r="DA55" i="1"/>
  <c r="DC55" i="1"/>
  <c r="DE55" i="1"/>
  <c r="DG55" i="1"/>
  <c r="DI55" i="1"/>
  <c r="DK55" i="1"/>
  <c r="DM55" i="1"/>
  <c r="DO55" i="1"/>
  <c r="CX55" i="1"/>
  <c r="CZ55" i="1"/>
  <c r="DB55" i="1"/>
  <c r="DD55" i="1"/>
  <c r="DF55" i="1"/>
  <c r="DH55" i="1"/>
  <c r="DJ55" i="1"/>
  <c r="DL55" i="1"/>
  <c r="DN55" i="1"/>
  <c r="DP55" i="1"/>
  <c r="HY54" i="1"/>
  <c r="DQ54" i="1"/>
  <c r="DU54" i="1" s="1"/>
  <c r="ED54" i="1" s="1"/>
  <c r="EG54" i="1" s="1"/>
  <c r="EH54" i="1" s="1"/>
  <c r="DW54" i="1"/>
  <c r="DR54" i="1"/>
  <c r="CO53" i="1"/>
  <c r="CM53" i="1"/>
  <c r="CN53" i="1"/>
  <c r="CR53" i="1"/>
  <c r="CT53" i="1"/>
  <c r="CV53" i="1"/>
  <c r="CP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V53" i="1"/>
  <c r="CX53" i="1"/>
  <c r="CZ53" i="1"/>
  <c r="DB53" i="1"/>
  <c r="DD53" i="1"/>
  <c r="DF53" i="1"/>
  <c r="DH53" i="1"/>
  <c r="DJ53" i="1"/>
  <c r="DL53" i="1"/>
  <c r="DN53" i="1"/>
  <c r="DP53" i="1"/>
  <c r="HY52" i="1"/>
  <c r="DQ52" i="1"/>
  <c r="DU52" i="1" s="1"/>
  <c r="ED52" i="1" s="1"/>
  <c r="EG52" i="1" s="1"/>
  <c r="EH52" i="1" s="1"/>
  <c r="DR52" i="1"/>
  <c r="DW52" i="1"/>
  <c r="CO51" i="1"/>
  <c r="CM51" i="1"/>
  <c r="CP51" i="1"/>
  <c r="CR51" i="1"/>
  <c r="CT51" i="1"/>
  <c r="CV51" i="1"/>
  <c r="CN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V51" i="1"/>
  <c r="CX51" i="1"/>
  <c r="CZ51" i="1"/>
  <c r="DB51" i="1"/>
  <c r="DD51" i="1"/>
  <c r="DF51" i="1"/>
  <c r="DH51" i="1"/>
  <c r="DJ51" i="1"/>
  <c r="DL51" i="1"/>
  <c r="DN51" i="1"/>
  <c r="DP51" i="1"/>
  <c r="CN50" i="1"/>
  <c r="CP50" i="1"/>
  <c r="CM50" i="1"/>
  <c r="CO50" i="1"/>
  <c r="CQ50" i="1"/>
  <c r="CS50" i="1"/>
  <c r="CU50" i="1"/>
  <c r="CR50" i="1"/>
  <c r="CT50" i="1"/>
  <c r="CV50" i="1"/>
  <c r="CW50" i="1"/>
  <c r="CY50" i="1"/>
  <c r="DA50" i="1"/>
  <c r="DC50" i="1"/>
  <c r="DE50" i="1"/>
  <c r="DG50" i="1"/>
  <c r="DI50" i="1"/>
  <c r="DK50" i="1"/>
  <c r="DM50" i="1"/>
  <c r="DO50" i="1"/>
  <c r="DV50" i="1"/>
  <c r="CX50" i="1"/>
  <c r="CZ50" i="1"/>
  <c r="DB50" i="1"/>
  <c r="DD50" i="1"/>
  <c r="DF50" i="1"/>
  <c r="DH50" i="1"/>
  <c r="DJ50" i="1"/>
  <c r="DL50" i="1"/>
  <c r="DN50" i="1"/>
  <c r="DP50" i="1"/>
  <c r="DQ50" i="1"/>
  <c r="DU50" i="1" s="1"/>
  <c r="ED50" i="1" s="1"/>
  <c r="EG50" i="1" s="1"/>
  <c r="EH50" i="1" s="1"/>
  <c r="DR50" i="1"/>
  <c r="DW50" i="1"/>
  <c r="HY49" i="1"/>
  <c r="IX49" i="1" s="1"/>
  <c r="DU45" i="1"/>
  <c r="ED45" i="1" s="1"/>
  <c r="EG45" i="1" s="1"/>
  <c r="EH45" i="1" s="1"/>
  <c r="DN32" i="1"/>
  <c r="DJ32" i="1"/>
  <c r="DF32" i="1"/>
  <c r="DB32" i="1"/>
  <c r="CX32" i="1"/>
  <c r="DO32" i="1"/>
  <c r="DK32" i="1"/>
  <c r="DG32" i="1"/>
  <c r="DC32" i="1"/>
  <c r="CY32" i="1"/>
  <c r="CV32" i="1"/>
  <c r="CR32" i="1"/>
  <c r="CU32" i="1"/>
  <c r="CO32" i="1"/>
  <c r="CN32" i="1"/>
  <c r="DU5" i="1"/>
  <c r="ED5" i="1" s="1"/>
  <c r="EG5" i="1" s="1"/>
  <c r="EH5" i="1" s="1"/>
  <c r="HY44" i="1"/>
  <c r="IX44" i="1" s="1"/>
  <c r="CN48" i="1"/>
  <c r="CP48" i="1"/>
  <c r="CM48" i="1"/>
  <c r="CQ48" i="1"/>
  <c r="CS48" i="1"/>
  <c r="CU48" i="1"/>
  <c r="CO48" i="1"/>
  <c r="CR48" i="1"/>
  <c r="CT48" i="1"/>
  <c r="CV48" i="1"/>
  <c r="CW48" i="1"/>
  <c r="CY48" i="1"/>
  <c r="DA48" i="1"/>
  <c r="DC48" i="1"/>
  <c r="DE48" i="1"/>
  <c r="DG48" i="1"/>
  <c r="DI48" i="1"/>
  <c r="DK48" i="1"/>
  <c r="DM48" i="1"/>
  <c r="DO48" i="1"/>
  <c r="DV48" i="1"/>
  <c r="CX48" i="1"/>
  <c r="CZ48" i="1"/>
  <c r="DB48" i="1"/>
  <c r="DD48" i="1"/>
  <c r="DF48" i="1"/>
  <c r="DH48" i="1"/>
  <c r="DJ48" i="1"/>
  <c r="DL48" i="1"/>
  <c r="DN48" i="1"/>
  <c r="DP48" i="1"/>
  <c r="CM43" i="1"/>
  <c r="CN43" i="1"/>
  <c r="CP43" i="1"/>
  <c r="CO43" i="1"/>
  <c r="CQ43" i="1"/>
  <c r="CS43" i="1"/>
  <c r="CU43" i="1"/>
  <c r="CR43" i="1"/>
  <c r="CT43" i="1"/>
  <c r="CV43" i="1"/>
  <c r="CW43" i="1"/>
  <c r="CY43" i="1"/>
  <c r="DA43" i="1"/>
  <c r="DC43" i="1"/>
  <c r="DE43" i="1"/>
  <c r="DG43" i="1"/>
  <c r="DI43" i="1"/>
  <c r="DK43" i="1"/>
  <c r="DM43" i="1"/>
  <c r="DO43" i="1"/>
  <c r="DV43" i="1"/>
  <c r="CX43" i="1"/>
  <c r="CZ43" i="1"/>
  <c r="DB43" i="1"/>
  <c r="DD43" i="1"/>
  <c r="DF43" i="1"/>
  <c r="DH43" i="1"/>
  <c r="DJ43" i="1"/>
  <c r="DL43" i="1"/>
  <c r="DN43" i="1"/>
  <c r="DP43" i="1"/>
  <c r="DQ18" i="1"/>
  <c r="DU18" i="1" s="1"/>
  <c r="ED18" i="1" s="1"/>
  <c r="EG18" i="1" s="1"/>
  <c r="EH18" i="1" s="1"/>
  <c r="IS18" i="1" s="1"/>
  <c r="IV18" i="1" s="1"/>
  <c r="IW18" i="1" s="1"/>
  <c r="DW18" i="1"/>
  <c r="DR18" i="1"/>
  <c r="IU15" i="1"/>
  <c r="HT15" i="1"/>
  <c r="DV7" i="1"/>
  <c r="CU7" i="1"/>
  <c r="DA7" i="1"/>
  <c r="DI7" i="1"/>
  <c r="CP7" i="1"/>
  <c r="CV7" i="1"/>
  <c r="DB7" i="1"/>
  <c r="DJ7" i="1"/>
  <c r="CS7" i="1"/>
  <c r="CY7" i="1"/>
  <c r="DG7" i="1"/>
  <c r="DO7" i="1"/>
  <c r="CN7" i="1"/>
  <c r="DD7" i="1"/>
  <c r="DL7" i="1"/>
  <c r="CO7" i="1"/>
  <c r="CW7" i="1"/>
  <c r="DE7" i="1"/>
  <c r="DM7" i="1"/>
  <c r="CM7" i="1"/>
  <c r="CR7" i="1"/>
  <c r="CX7" i="1"/>
  <c r="DF7" i="1"/>
  <c r="DN7" i="1"/>
  <c r="CQ7" i="1"/>
  <c r="DC7" i="1"/>
  <c r="DK7" i="1"/>
  <c r="CT7" i="1"/>
  <c r="CZ7" i="1"/>
  <c r="DH7" i="1"/>
  <c r="DP7" i="1"/>
  <c r="DQ7" i="1"/>
  <c r="DU7" i="1" s="1"/>
  <c r="DW7" i="1"/>
  <c r="DR7" i="1"/>
  <c r="HY42" i="1"/>
  <c r="IX42" i="1" s="1"/>
  <c r="CM32" i="1"/>
  <c r="IU13" i="1"/>
  <c r="CN64" i="1"/>
  <c r="CP64" i="1"/>
  <c r="CM64" i="1"/>
  <c r="CQ64" i="1"/>
  <c r="CS64" i="1"/>
  <c r="CU64" i="1"/>
  <c r="CO64" i="1"/>
  <c r="CR64" i="1"/>
  <c r="CT64" i="1"/>
  <c r="CV64" i="1"/>
  <c r="CW64" i="1"/>
  <c r="CY64" i="1"/>
  <c r="DA64" i="1"/>
  <c r="DC64" i="1"/>
  <c r="DE64" i="1"/>
  <c r="DG64" i="1"/>
  <c r="DI64" i="1"/>
  <c r="DK64" i="1"/>
  <c r="DM64" i="1"/>
  <c r="DO64" i="1"/>
  <c r="DV64" i="1"/>
  <c r="CX64" i="1"/>
  <c r="CZ64" i="1"/>
  <c r="DB64" i="1"/>
  <c r="DD64" i="1"/>
  <c r="DF64" i="1"/>
  <c r="DH64" i="1"/>
  <c r="DJ64" i="1"/>
  <c r="DL64" i="1"/>
  <c r="DN64" i="1"/>
  <c r="DP64" i="1"/>
  <c r="DQ63" i="1"/>
  <c r="DU63" i="1" s="1"/>
  <c r="ED63" i="1" s="1"/>
  <c r="EG63" i="1" s="1"/>
  <c r="EH63" i="1" s="1"/>
  <c r="DW63" i="1"/>
  <c r="DR63" i="1"/>
  <c r="CN62" i="1"/>
  <c r="CP62" i="1"/>
  <c r="CM62" i="1"/>
  <c r="CO62" i="1"/>
  <c r="CQ62" i="1"/>
  <c r="CS62" i="1"/>
  <c r="CU62" i="1"/>
  <c r="CR62" i="1"/>
  <c r="CT62" i="1"/>
  <c r="CV62" i="1"/>
  <c r="CW62" i="1"/>
  <c r="CY62" i="1"/>
  <c r="DA62" i="1"/>
  <c r="DC62" i="1"/>
  <c r="DE62" i="1"/>
  <c r="DG62" i="1"/>
  <c r="DI62" i="1"/>
  <c r="DK62" i="1"/>
  <c r="DM62" i="1"/>
  <c r="DO62" i="1"/>
  <c r="DV62" i="1"/>
  <c r="CX62" i="1"/>
  <c r="CZ62" i="1"/>
  <c r="DB62" i="1"/>
  <c r="DD62" i="1"/>
  <c r="DF62" i="1"/>
  <c r="DH62" i="1"/>
  <c r="DJ62" i="1"/>
  <c r="DL62" i="1"/>
  <c r="DN62" i="1"/>
  <c r="DP62" i="1"/>
  <c r="DQ61" i="1"/>
  <c r="DU61" i="1" s="1"/>
  <c r="ED61" i="1" s="1"/>
  <c r="EG61" i="1" s="1"/>
  <c r="EH61" i="1" s="1"/>
  <c r="DW61" i="1"/>
  <c r="DR61" i="1"/>
  <c r="CN60" i="1"/>
  <c r="CP60" i="1"/>
  <c r="CM60" i="1"/>
  <c r="CQ60" i="1"/>
  <c r="CS60" i="1"/>
  <c r="CU60" i="1"/>
  <c r="CO60" i="1"/>
  <c r="CR60" i="1"/>
  <c r="CT60" i="1"/>
  <c r="CV60" i="1"/>
  <c r="CW60" i="1"/>
  <c r="CY60" i="1"/>
  <c r="DA60" i="1"/>
  <c r="DC60" i="1"/>
  <c r="DE60" i="1"/>
  <c r="DG60" i="1"/>
  <c r="DI60" i="1"/>
  <c r="DK60" i="1"/>
  <c r="DM60" i="1"/>
  <c r="DO60" i="1"/>
  <c r="DV60" i="1"/>
  <c r="CX60" i="1"/>
  <c r="CZ60" i="1"/>
  <c r="DB60" i="1"/>
  <c r="DD60" i="1"/>
  <c r="DF60" i="1"/>
  <c r="DH60" i="1"/>
  <c r="DJ60" i="1"/>
  <c r="DL60" i="1"/>
  <c r="DN60" i="1"/>
  <c r="DP60" i="1"/>
  <c r="DQ59" i="1"/>
  <c r="DW59" i="1"/>
  <c r="DR59" i="1"/>
  <c r="CN58" i="1"/>
  <c r="CP58" i="1"/>
  <c r="CM58" i="1"/>
  <c r="CO58" i="1"/>
  <c r="CQ58" i="1"/>
  <c r="CS58" i="1"/>
  <c r="CU58" i="1"/>
  <c r="CR58" i="1"/>
  <c r="CT58" i="1"/>
  <c r="CV58" i="1"/>
  <c r="CW58" i="1"/>
  <c r="CY58" i="1"/>
  <c r="DA58" i="1"/>
  <c r="DC58" i="1"/>
  <c r="DE58" i="1"/>
  <c r="DG58" i="1"/>
  <c r="DI58" i="1"/>
  <c r="DK58" i="1"/>
  <c r="DM58" i="1"/>
  <c r="DO58" i="1"/>
  <c r="DV58" i="1"/>
  <c r="CX58" i="1"/>
  <c r="CZ58" i="1"/>
  <c r="DB58" i="1"/>
  <c r="DD58" i="1"/>
  <c r="DF58" i="1"/>
  <c r="DH58" i="1"/>
  <c r="DJ58" i="1"/>
  <c r="DL58" i="1"/>
  <c r="DN58" i="1"/>
  <c r="DP58" i="1"/>
  <c r="DQ57" i="1"/>
  <c r="DU57" i="1" s="1"/>
  <c r="ED57" i="1" s="1"/>
  <c r="EG57" i="1" s="1"/>
  <c r="EH57" i="1" s="1"/>
  <c r="DW57" i="1"/>
  <c r="DR57" i="1"/>
  <c r="CN56" i="1"/>
  <c r="CP56" i="1"/>
  <c r="CM56" i="1"/>
  <c r="CQ56" i="1"/>
  <c r="CS56" i="1"/>
  <c r="CU56" i="1"/>
  <c r="CO56" i="1"/>
  <c r="CR56" i="1"/>
  <c r="CT56" i="1"/>
  <c r="CV56" i="1"/>
  <c r="CW56" i="1"/>
  <c r="CY56" i="1"/>
  <c r="DA56" i="1"/>
  <c r="DC56" i="1"/>
  <c r="DE56" i="1"/>
  <c r="DG56" i="1"/>
  <c r="DI56" i="1"/>
  <c r="DK56" i="1"/>
  <c r="DM56" i="1"/>
  <c r="DO56" i="1"/>
  <c r="DV56" i="1"/>
  <c r="CX56" i="1"/>
  <c r="CZ56" i="1"/>
  <c r="DB56" i="1"/>
  <c r="DD56" i="1"/>
  <c r="DF56" i="1"/>
  <c r="DH56" i="1"/>
  <c r="DJ56" i="1"/>
  <c r="DL56" i="1"/>
  <c r="DN56" i="1"/>
  <c r="DP56" i="1"/>
  <c r="HY55" i="1"/>
  <c r="DQ55" i="1"/>
  <c r="DU55" i="1" s="1"/>
  <c r="ED55" i="1" s="1"/>
  <c r="EG55" i="1" s="1"/>
  <c r="EH55" i="1" s="1"/>
  <c r="DW55" i="1"/>
  <c r="DR55" i="1"/>
  <c r="CN54" i="1"/>
  <c r="CP54" i="1"/>
  <c r="CM54" i="1"/>
  <c r="CO54" i="1"/>
  <c r="CQ54" i="1"/>
  <c r="CS54" i="1"/>
  <c r="CU54" i="1"/>
  <c r="CR54" i="1"/>
  <c r="CT54" i="1"/>
  <c r="CV54" i="1"/>
  <c r="CW54" i="1"/>
  <c r="CY54" i="1"/>
  <c r="DA54" i="1"/>
  <c r="DC54" i="1"/>
  <c r="DE54" i="1"/>
  <c r="DG54" i="1"/>
  <c r="DI54" i="1"/>
  <c r="DK54" i="1"/>
  <c r="DM54" i="1"/>
  <c r="DO54" i="1"/>
  <c r="DV54" i="1"/>
  <c r="CX54" i="1"/>
  <c r="CZ54" i="1"/>
  <c r="DB54" i="1"/>
  <c r="DD54" i="1"/>
  <c r="DF54" i="1"/>
  <c r="DH54" i="1"/>
  <c r="DJ54" i="1"/>
  <c r="DL54" i="1"/>
  <c r="DN54" i="1"/>
  <c r="DP54" i="1"/>
  <c r="HY53" i="1"/>
  <c r="DQ53" i="1"/>
  <c r="DU53" i="1" s="1"/>
  <c r="ED53" i="1" s="1"/>
  <c r="EG53" i="1" s="1"/>
  <c r="EH53" i="1" s="1"/>
  <c r="DW53" i="1"/>
  <c r="DR53" i="1"/>
  <c r="CN52" i="1"/>
  <c r="CP52" i="1"/>
  <c r="CM52" i="1"/>
  <c r="CQ52" i="1"/>
  <c r="CS52" i="1"/>
  <c r="CU52" i="1"/>
  <c r="CO52" i="1"/>
  <c r="CR52" i="1"/>
  <c r="CT52" i="1"/>
  <c r="CV52" i="1"/>
  <c r="DV52" i="1"/>
  <c r="CW52" i="1"/>
  <c r="CY52" i="1"/>
  <c r="DA52" i="1"/>
  <c r="DC52" i="1"/>
  <c r="DE52" i="1"/>
  <c r="DG52" i="1"/>
  <c r="DI52" i="1"/>
  <c r="DK52" i="1"/>
  <c r="DM52" i="1"/>
  <c r="DO52" i="1"/>
  <c r="CX52" i="1"/>
  <c r="CZ52" i="1"/>
  <c r="DB52" i="1"/>
  <c r="DD52" i="1"/>
  <c r="DF52" i="1"/>
  <c r="DH52" i="1"/>
  <c r="DJ52" i="1"/>
  <c r="DL52" i="1"/>
  <c r="DN52" i="1"/>
  <c r="DP52" i="1"/>
  <c r="HY51" i="1"/>
  <c r="IX51" i="1" s="1"/>
  <c r="DQ51" i="1"/>
  <c r="DU51" i="1" s="1"/>
  <c r="ED51" i="1" s="1"/>
  <c r="EG51" i="1" s="1"/>
  <c r="EH51" i="1" s="1"/>
  <c r="DW51" i="1"/>
  <c r="DR51" i="1"/>
  <c r="HY50" i="1"/>
  <c r="IX50" i="1" s="1"/>
  <c r="CO49" i="1"/>
  <c r="CM49" i="1"/>
  <c r="CN49" i="1"/>
  <c r="CR49" i="1"/>
  <c r="CT49" i="1"/>
  <c r="CV49" i="1"/>
  <c r="CP49" i="1"/>
  <c r="CQ49" i="1"/>
  <c r="CS49" i="1"/>
  <c r="CU49" i="1"/>
  <c r="DV49" i="1"/>
  <c r="CW49" i="1"/>
  <c r="CY49" i="1"/>
  <c r="DA49" i="1"/>
  <c r="DC49" i="1"/>
  <c r="DE49" i="1"/>
  <c r="DG49" i="1"/>
  <c r="DI49" i="1"/>
  <c r="DK49" i="1"/>
  <c r="DM49" i="1"/>
  <c r="DO49" i="1"/>
  <c r="CX49" i="1"/>
  <c r="CZ49" i="1"/>
  <c r="DB49" i="1"/>
  <c r="DD49" i="1"/>
  <c r="DF49" i="1"/>
  <c r="DH49" i="1"/>
  <c r="DJ49" i="1"/>
  <c r="DL49" i="1"/>
  <c r="DN49" i="1"/>
  <c r="DP49" i="1"/>
  <c r="DQ49" i="1"/>
  <c r="DU49" i="1" s="1"/>
  <c r="ED49" i="1" s="1"/>
  <c r="EG49" i="1" s="1"/>
  <c r="EH49" i="1" s="1"/>
  <c r="DW49" i="1"/>
  <c r="DR49" i="1"/>
  <c r="DP32" i="1"/>
  <c r="DL32" i="1"/>
  <c r="DH32" i="1"/>
  <c r="DD32" i="1"/>
  <c r="CZ32" i="1"/>
  <c r="DM32" i="1"/>
  <c r="DI32" i="1"/>
  <c r="DE32" i="1"/>
  <c r="DA32" i="1"/>
  <c r="CW32" i="1"/>
  <c r="CT32" i="1"/>
  <c r="CQ32" i="1"/>
  <c r="CS32" i="1"/>
  <c r="CP32" i="1"/>
  <c r="HY26" i="1"/>
  <c r="EE5" i="1"/>
  <c r="EF5" i="1" s="1"/>
  <c r="EE9" i="1"/>
  <c r="EF9" i="1" s="1"/>
  <c r="EB12" i="1"/>
  <c r="EE12" i="1" s="1"/>
  <c r="CM12" i="1"/>
  <c r="CN12" i="1"/>
  <c r="CO12" i="1"/>
  <c r="CP12" i="1"/>
  <c r="CQ12" i="1"/>
  <c r="CR12" i="1"/>
  <c r="CS12" i="1"/>
  <c r="CT12" i="1"/>
  <c r="CU12" i="1"/>
  <c r="CV12" i="1"/>
  <c r="CY12" i="1"/>
  <c r="DC12" i="1"/>
  <c r="DG12" i="1"/>
  <c r="DK12" i="1"/>
  <c r="DO12" i="1"/>
  <c r="DS12" i="1"/>
  <c r="DU12" i="1" s="1"/>
  <c r="ED12" i="1" s="1"/>
  <c r="IE12" i="1"/>
  <c r="CZ12" i="1"/>
  <c r="DD12" i="1"/>
  <c r="DH12" i="1"/>
  <c r="DL12" i="1"/>
  <c r="DP12" i="1"/>
  <c r="IF12" i="1"/>
  <c r="CW12" i="1"/>
  <c r="DA12" i="1"/>
  <c r="DE12" i="1"/>
  <c r="DI12" i="1"/>
  <c r="DM12" i="1"/>
  <c r="CX12" i="1"/>
  <c r="DB12" i="1"/>
  <c r="DF12" i="1"/>
  <c r="DJ12" i="1"/>
  <c r="DN12" i="1"/>
  <c r="DT12" i="1"/>
  <c r="HY35" i="1"/>
  <c r="IX35" i="1" s="1"/>
  <c r="EB47" i="1"/>
  <c r="EE47" i="1" s="1"/>
  <c r="CO47" i="1"/>
  <c r="CR47" i="1"/>
  <c r="CV47" i="1"/>
  <c r="IF47" i="1"/>
  <c r="CY47" i="1"/>
  <c r="DC47" i="1"/>
  <c r="DG47" i="1"/>
  <c r="DK47" i="1"/>
  <c r="DO47" i="1"/>
  <c r="DE47" i="1"/>
  <c r="DS47" i="1"/>
  <c r="DU47" i="1" s="1"/>
  <c r="CP47" i="1"/>
  <c r="CS47" i="1"/>
  <c r="CZ47" i="1"/>
  <c r="DD47" i="1"/>
  <c r="DH47" i="1"/>
  <c r="DL47" i="1"/>
  <c r="DP47" i="1"/>
  <c r="DT47" i="1"/>
  <c r="DM47" i="1"/>
  <c r="CQ47" i="1"/>
  <c r="CT47" i="1"/>
  <c r="CW47" i="1"/>
  <c r="DI47" i="1"/>
  <c r="CM47" i="1"/>
  <c r="CN47" i="1"/>
  <c r="CU47" i="1"/>
  <c r="IE47" i="1"/>
  <c r="HY47" i="1" s="1"/>
  <c r="IX47" i="1" s="1"/>
  <c r="CX47" i="1"/>
  <c r="DB47" i="1"/>
  <c r="DF47" i="1"/>
  <c r="DJ47" i="1"/>
  <c r="DN47" i="1"/>
  <c r="DA47" i="1"/>
  <c r="DS46" i="1"/>
  <c r="DU46" i="1" s="1"/>
  <c r="CN46" i="1"/>
  <c r="CS46" i="1"/>
  <c r="CW46" i="1"/>
  <c r="DA46" i="1"/>
  <c r="DE46" i="1"/>
  <c r="DI46" i="1"/>
  <c r="DM46" i="1"/>
  <c r="DP46" i="1"/>
  <c r="CO46" i="1"/>
  <c r="CT46" i="1"/>
  <c r="CX46" i="1"/>
  <c r="DB46" i="1"/>
  <c r="DF46" i="1"/>
  <c r="DJ46" i="1"/>
  <c r="DN46" i="1"/>
  <c r="DH46" i="1"/>
  <c r="CP46" i="1"/>
  <c r="CU46" i="1"/>
  <c r="IE46" i="1"/>
  <c r="CY46" i="1"/>
  <c r="DC46" i="1"/>
  <c r="DG46" i="1"/>
  <c r="DK46" i="1"/>
  <c r="DO46" i="1"/>
  <c r="EB46" i="1"/>
  <c r="EE46" i="1" s="1"/>
  <c r="CM46" i="1"/>
  <c r="CQ46" i="1"/>
  <c r="CR46" i="1"/>
  <c r="CV46" i="1"/>
  <c r="IF46" i="1"/>
  <c r="CZ46" i="1"/>
  <c r="DD46" i="1"/>
  <c r="DL46" i="1"/>
  <c r="DT46" i="1"/>
  <c r="DS38" i="1"/>
  <c r="DU38" i="1" s="1"/>
  <c r="IF38" i="1"/>
  <c r="CW38" i="1"/>
  <c r="DE38" i="1"/>
  <c r="DT38" i="1"/>
  <c r="CO38" i="1"/>
  <c r="CQ38" i="1"/>
  <c r="CR38" i="1"/>
  <c r="CT38" i="1"/>
  <c r="CV38" i="1"/>
  <c r="CX38" i="1"/>
  <c r="DB38" i="1"/>
  <c r="DF38" i="1"/>
  <c r="DJ38" i="1"/>
  <c r="DN38" i="1"/>
  <c r="DI38" i="1"/>
  <c r="CY38" i="1"/>
  <c r="DC38" i="1"/>
  <c r="DG38" i="1"/>
  <c r="DK38" i="1"/>
  <c r="DO38" i="1"/>
  <c r="DM38" i="1"/>
  <c r="EB38" i="1"/>
  <c r="EE38" i="1" s="1"/>
  <c r="CM38" i="1"/>
  <c r="CN38" i="1"/>
  <c r="CP38" i="1"/>
  <c r="CS38" i="1"/>
  <c r="CU38" i="1"/>
  <c r="IE38" i="1"/>
  <c r="CZ38" i="1"/>
  <c r="DD38" i="1"/>
  <c r="DH38" i="1"/>
  <c r="DL38" i="1"/>
  <c r="DP38" i="1"/>
  <c r="DA38" i="1"/>
  <c r="CQ37" i="1"/>
  <c r="CS37" i="1"/>
  <c r="IF37" i="1"/>
  <c r="CW37" i="1"/>
  <c r="DA37" i="1"/>
  <c r="DE37" i="1"/>
  <c r="DI37" i="1"/>
  <c r="DM37" i="1"/>
  <c r="DT37" i="1"/>
  <c r="EB37" i="1"/>
  <c r="EE37" i="1" s="1"/>
  <c r="CP37" i="1"/>
  <c r="CR37" i="1"/>
  <c r="CV37" i="1"/>
  <c r="CX37" i="1"/>
  <c r="DB37" i="1"/>
  <c r="DF37" i="1"/>
  <c r="DJ37" i="1"/>
  <c r="DN37" i="1"/>
  <c r="DC37" i="1"/>
  <c r="DS37" i="1"/>
  <c r="DU37" i="1" s="1"/>
  <c r="CO37" i="1"/>
  <c r="CU37" i="1"/>
  <c r="CY37" i="1"/>
  <c r="DG37" i="1"/>
  <c r="DK37" i="1"/>
  <c r="CM37" i="1"/>
  <c r="CN37" i="1"/>
  <c r="CT37" i="1"/>
  <c r="IE37" i="1"/>
  <c r="CZ37" i="1"/>
  <c r="DD37" i="1"/>
  <c r="DH37" i="1"/>
  <c r="DL37" i="1"/>
  <c r="DP37" i="1"/>
  <c r="DO37" i="1"/>
  <c r="HD34" i="1"/>
  <c r="AW34" i="1"/>
  <c r="HY34" i="1"/>
  <c r="IX34" i="1" s="1"/>
  <c r="HT34" i="1"/>
  <c r="DS33" i="1"/>
  <c r="DU33" i="1" s="1"/>
  <c r="CN33" i="1"/>
  <c r="CT33" i="1"/>
  <c r="IE33" i="1"/>
  <c r="CX33" i="1"/>
  <c r="DB33" i="1"/>
  <c r="DF33" i="1"/>
  <c r="DJ33" i="1"/>
  <c r="DN33" i="1"/>
  <c r="CM33" i="1"/>
  <c r="CO33" i="1"/>
  <c r="CU33" i="1"/>
  <c r="IF33" i="1"/>
  <c r="CY33" i="1"/>
  <c r="DC33" i="1"/>
  <c r="DG33" i="1"/>
  <c r="DK33" i="1"/>
  <c r="DO33" i="1"/>
  <c r="DT33" i="1"/>
  <c r="CP33" i="1"/>
  <c r="CR33" i="1"/>
  <c r="CV33" i="1"/>
  <c r="CZ33" i="1"/>
  <c r="DD33" i="1"/>
  <c r="DH33" i="1"/>
  <c r="DL33" i="1"/>
  <c r="DP33" i="1"/>
  <c r="EB33" i="1"/>
  <c r="EE33" i="1" s="1"/>
  <c r="CQ33" i="1"/>
  <c r="CS33" i="1"/>
  <c r="CW33" i="1"/>
  <c r="DA33" i="1"/>
  <c r="DE33" i="1"/>
  <c r="DI33" i="1"/>
  <c r="DM33" i="1"/>
  <c r="CX31" i="1"/>
  <c r="DB31" i="1"/>
  <c r="DF31" i="1"/>
  <c r="DJ31" i="1"/>
  <c r="DN31" i="1"/>
  <c r="DT31" i="1"/>
  <c r="CN31" i="1"/>
  <c r="CP31" i="1"/>
  <c r="CS31" i="1"/>
  <c r="CU31" i="1"/>
  <c r="CY31" i="1"/>
  <c r="DC31" i="1"/>
  <c r="DG31" i="1"/>
  <c r="DK31" i="1"/>
  <c r="DO31" i="1"/>
  <c r="DL31" i="1"/>
  <c r="EB31" i="1"/>
  <c r="IE31" i="1"/>
  <c r="CZ31" i="1"/>
  <c r="DD31" i="1"/>
  <c r="DH31" i="1"/>
  <c r="DP31" i="1"/>
  <c r="DS31" i="1"/>
  <c r="CM31" i="1"/>
  <c r="CO31" i="1"/>
  <c r="CQ31" i="1"/>
  <c r="CR31" i="1"/>
  <c r="CT31" i="1"/>
  <c r="CV31" i="1"/>
  <c r="IF31" i="1"/>
  <c r="CW31" i="1"/>
  <c r="DA31" i="1"/>
  <c r="DE31" i="1"/>
  <c r="DI31" i="1"/>
  <c r="DM31" i="1"/>
  <c r="CM30" i="1"/>
  <c r="CP30" i="1"/>
  <c r="CR30" i="1"/>
  <c r="CV30" i="1"/>
  <c r="CZ30" i="1"/>
  <c r="DD30" i="1"/>
  <c r="DH30" i="1"/>
  <c r="DL30" i="1"/>
  <c r="DP30" i="1"/>
  <c r="DC30" i="1"/>
  <c r="DK30" i="1"/>
  <c r="CO30" i="1"/>
  <c r="CU30" i="1"/>
  <c r="IE30" i="1"/>
  <c r="CW30" i="1"/>
  <c r="DA30" i="1"/>
  <c r="DE30" i="1"/>
  <c r="DI30" i="1"/>
  <c r="DM30" i="1"/>
  <c r="DO30" i="1"/>
  <c r="EB30" i="1"/>
  <c r="EE30" i="1" s="1"/>
  <c r="CN30" i="1"/>
  <c r="CT30" i="1"/>
  <c r="IF30" i="1"/>
  <c r="CX30" i="1"/>
  <c r="DB30" i="1"/>
  <c r="DF30" i="1"/>
  <c r="DJ30" i="1"/>
  <c r="DN30" i="1"/>
  <c r="DT30" i="1"/>
  <c r="CY30" i="1"/>
  <c r="DG30" i="1"/>
  <c r="DS30" i="1"/>
  <c r="DU30" i="1" s="1"/>
  <c r="ED30" i="1" s="1"/>
  <c r="CQ30" i="1"/>
  <c r="CS30" i="1"/>
  <c r="DS23" i="1"/>
  <c r="DU23" i="1" s="1"/>
  <c r="IF23" i="1"/>
  <c r="CZ23" i="1"/>
  <c r="DD23" i="1"/>
  <c r="DH23" i="1"/>
  <c r="DL23" i="1"/>
  <c r="DP23" i="1"/>
  <c r="CM23" i="1"/>
  <c r="CR23" i="1"/>
  <c r="CS23" i="1"/>
  <c r="CT23" i="1"/>
  <c r="CU23" i="1"/>
  <c r="CV23" i="1"/>
  <c r="CW23" i="1"/>
  <c r="DA23" i="1"/>
  <c r="DE23" i="1"/>
  <c r="DI23" i="1"/>
  <c r="DM23" i="1"/>
  <c r="DT23" i="1"/>
  <c r="CN23" i="1"/>
  <c r="CO23" i="1"/>
  <c r="CP23" i="1"/>
  <c r="CQ23" i="1"/>
  <c r="CX23" i="1"/>
  <c r="DB23" i="1"/>
  <c r="DF23" i="1"/>
  <c r="DJ23" i="1"/>
  <c r="DN23" i="1"/>
  <c r="EB23" i="1"/>
  <c r="EE23" i="1" s="1"/>
  <c r="IE23" i="1"/>
  <c r="HY23" i="1" s="1"/>
  <c r="CY23" i="1"/>
  <c r="DC23" i="1"/>
  <c r="DG23" i="1"/>
  <c r="DK23" i="1"/>
  <c r="DO23" i="1"/>
  <c r="DS22" i="1"/>
  <c r="DU22" i="1" s="1"/>
  <c r="CN22" i="1"/>
  <c r="CS22" i="1"/>
  <c r="IE22" i="1"/>
  <c r="CX22" i="1"/>
  <c r="DB22" i="1"/>
  <c r="DF22" i="1"/>
  <c r="DJ22" i="1"/>
  <c r="DN22" i="1"/>
  <c r="CO22" i="1"/>
  <c r="CT22" i="1"/>
  <c r="IF22" i="1"/>
  <c r="CY22" i="1"/>
  <c r="DC22" i="1"/>
  <c r="DG22" i="1"/>
  <c r="DK22" i="1"/>
  <c r="DO22" i="1"/>
  <c r="CP22" i="1"/>
  <c r="CU22" i="1"/>
  <c r="CZ22" i="1"/>
  <c r="DD22" i="1"/>
  <c r="DH22" i="1"/>
  <c r="DL22" i="1"/>
  <c r="DP22" i="1"/>
  <c r="EB22" i="1"/>
  <c r="EE22" i="1" s="1"/>
  <c r="CM22" i="1"/>
  <c r="CQ22" i="1"/>
  <c r="CR22" i="1"/>
  <c r="CV22" i="1"/>
  <c r="CW22" i="1"/>
  <c r="DA22" i="1"/>
  <c r="DE22" i="1"/>
  <c r="DI22" i="1"/>
  <c r="DM22" i="1"/>
  <c r="DT22" i="1"/>
  <c r="CN21" i="1"/>
  <c r="CP21" i="1"/>
  <c r="IE21" i="1"/>
  <c r="CW21" i="1"/>
  <c r="DA21" i="1"/>
  <c r="DE21" i="1"/>
  <c r="DI21" i="1"/>
  <c r="DM21" i="1"/>
  <c r="DT21" i="1"/>
  <c r="EB21" i="1"/>
  <c r="EE21" i="1" s="1"/>
  <c r="CS21" i="1"/>
  <c r="CU21" i="1"/>
  <c r="IF21" i="1"/>
  <c r="CX21" i="1"/>
  <c r="DB21" i="1"/>
  <c r="DF21" i="1"/>
  <c r="DJ21" i="1"/>
  <c r="DN21" i="1"/>
  <c r="DS21" i="1"/>
  <c r="DU21" i="1" s="1"/>
  <c r="CO21" i="1"/>
  <c r="CQ21" i="1"/>
  <c r="CY21" i="1"/>
  <c r="DC21" i="1"/>
  <c r="DG21" i="1"/>
  <c r="DK21" i="1"/>
  <c r="DO21" i="1"/>
  <c r="CM21" i="1"/>
  <c r="CR21" i="1"/>
  <c r="CT21" i="1"/>
  <c r="CV21" i="1"/>
  <c r="CZ21" i="1"/>
  <c r="DD21" i="1"/>
  <c r="DH21" i="1"/>
  <c r="DL21" i="1"/>
  <c r="DP21" i="1"/>
  <c r="AW19" i="1"/>
  <c r="HD19" i="1"/>
  <c r="EF19" i="1"/>
  <c r="HY19" i="1"/>
  <c r="CO17" i="1"/>
  <c r="CR17" i="1"/>
  <c r="CV17" i="1"/>
  <c r="IF17" i="1"/>
  <c r="CZ17" i="1"/>
  <c r="DD17" i="1"/>
  <c r="DH17" i="1"/>
  <c r="DL17" i="1"/>
  <c r="DP17" i="1"/>
  <c r="DI17" i="1"/>
  <c r="CP17" i="1"/>
  <c r="CS17" i="1"/>
  <c r="CW17" i="1"/>
  <c r="DA17" i="1"/>
  <c r="DE17" i="1"/>
  <c r="DM17" i="1"/>
  <c r="EB17" i="1"/>
  <c r="EE17" i="1" s="1"/>
  <c r="CM17" i="1"/>
  <c r="CQ17" i="1"/>
  <c r="CT17" i="1"/>
  <c r="CX17" i="1"/>
  <c r="DB17" i="1"/>
  <c r="DF17" i="1"/>
  <c r="DJ17" i="1"/>
  <c r="DN17" i="1"/>
  <c r="DS17" i="1"/>
  <c r="DU17" i="1" s="1"/>
  <c r="CN17" i="1"/>
  <c r="CU17" i="1"/>
  <c r="IE17" i="1"/>
  <c r="CY17" i="1"/>
  <c r="DC17" i="1"/>
  <c r="DG17" i="1"/>
  <c r="DK17" i="1"/>
  <c r="DO17" i="1"/>
  <c r="DT17" i="1"/>
  <c r="DS11" i="1"/>
  <c r="DU11" i="1" s="1"/>
  <c r="CN11" i="1"/>
  <c r="CR11" i="1"/>
  <c r="CV11" i="1"/>
  <c r="CZ11" i="1"/>
  <c r="DD11" i="1"/>
  <c r="DH11" i="1"/>
  <c r="DL11" i="1"/>
  <c r="DP11" i="1"/>
  <c r="CO11" i="1"/>
  <c r="CS11" i="1"/>
  <c r="IE11" i="1"/>
  <c r="CW11" i="1"/>
  <c r="DA11" i="1"/>
  <c r="DE11" i="1"/>
  <c r="DI11" i="1"/>
  <c r="DM11" i="1"/>
  <c r="CP11" i="1"/>
  <c r="CT11" i="1"/>
  <c r="IF11" i="1"/>
  <c r="CX11" i="1"/>
  <c r="DB11" i="1"/>
  <c r="DF11" i="1"/>
  <c r="DJ11" i="1"/>
  <c r="DN11" i="1"/>
  <c r="DT11" i="1"/>
  <c r="EB11" i="1"/>
  <c r="EE11" i="1" s="1"/>
  <c r="CM11" i="1"/>
  <c r="CQ11" i="1"/>
  <c r="CU11" i="1"/>
  <c r="CY11" i="1"/>
  <c r="DC11" i="1"/>
  <c r="DG11" i="1"/>
  <c r="DK11" i="1"/>
  <c r="DO11" i="1"/>
  <c r="AW9" i="1"/>
  <c r="HD8" i="1"/>
  <c r="CM6" i="1"/>
  <c r="CO6" i="1"/>
  <c r="CQ6" i="1"/>
  <c r="CR6" i="1"/>
  <c r="CT6" i="1"/>
  <c r="EB6" i="1"/>
  <c r="EE6" i="1" s="1"/>
  <c r="DS6" i="1"/>
  <c r="DU6" i="1" s="1"/>
  <c r="CV6" i="1"/>
  <c r="CP6" i="1"/>
  <c r="CU6" i="1"/>
  <c r="CN6" i="1"/>
  <c r="CS6" i="1"/>
  <c r="IF6" i="1"/>
  <c r="CZ6" i="1"/>
  <c r="DD6" i="1"/>
  <c r="DH6" i="1"/>
  <c r="DL6" i="1"/>
  <c r="DP6" i="1"/>
  <c r="CW6" i="1"/>
  <c r="DA6" i="1"/>
  <c r="DE6" i="1"/>
  <c r="DI6" i="1"/>
  <c r="DM6" i="1"/>
  <c r="DT6" i="1"/>
  <c r="CX6" i="1"/>
  <c r="DB6" i="1"/>
  <c r="DF6" i="1"/>
  <c r="DJ6" i="1"/>
  <c r="DN6" i="1"/>
  <c r="IE6" i="1"/>
  <c r="CY6" i="1"/>
  <c r="DC6" i="1"/>
  <c r="DG6" i="1"/>
  <c r="DK6" i="1"/>
  <c r="DO6" i="1"/>
  <c r="HY62" i="1" l="1"/>
  <c r="HY57" i="1"/>
  <c r="DU43" i="1"/>
  <c r="ED43" i="1" s="1"/>
  <c r="EG43" i="1" s="1"/>
  <c r="EH43" i="1" s="1"/>
  <c r="HR43" i="1" s="1"/>
  <c r="HU43" i="1" s="1"/>
  <c r="HV43" i="1" s="1"/>
  <c r="HY59" i="1"/>
  <c r="HY63" i="1"/>
  <c r="ED47" i="1"/>
  <c r="ED21" i="1"/>
  <c r="DU64" i="1"/>
  <c r="ED64" i="1" s="1"/>
  <c r="EG64" i="1" s="1"/>
  <c r="EH64" i="1" s="1"/>
  <c r="IS64" i="1" s="1"/>
  <c r="IV64" i="1" s="1"/>
  <c r="IW64" i="1" s="1"/>
  <c r="HY61" i="1"/>
  <c r="DU59" i="1"/>
  <c r="ED59" i="1" s="1"/>
  <c r="EG59" i="1" s="1"/>
  <c r="EH59" i="1" s="1"/>
  <c r="DU60" i="1"/>
  <c r="ED60" i="1" s="1"/>
  <c r="EG60" i="1" s="1"/>
  <c r="EH60" i="1" s="1"/>
  <c r="IS60" i="1" s="1"/>
  <c r="IV60" i="1" s="1"/>
  <c r="IW60" i="1" s="1"/>
  <c r="DU20" i="1"/>
  <c r="ED20" i="1" s="1"/>
  <c r="EG20" i="1" s="1"/>
  <c r="EH20" i="1" s="1"/>
  <c r="HD20" i="1" s="1"/>
  <c r="HR26" i="1"/>
  <c r="HU26" i="1" s="1"/>
  <c r="HV26" i="1" s="1"/>
  <c r="ED14" i="1"/>
  <c r="EG14" i="1" s="1"/>
  <c r="EH14" i="1" s="1"/>
  <c r="IS14" i="1" s="1"/>
  <c r="IT14" i="1" s="1"/>
  <c r="HY37" i="1"/>
  <c r="IX37" i="1" s="1"/>
  <c r="EF35" i="1"/>
  <c r="EE54" i="1"/>
  <c r="EE31" i="1"/>
  <c r="EE62" i="1"/>
  <c r="IS25" i="1"/>
  <c r="IV25" i="1" s="1"/>
  <c r="IW25" i="1" s="1"/>
  <c r="EE58" i="1"/>
  <c r="EE43" i="1"/>
  <c r="EF43" i="1" s="1"/>
  <c r="EE56" i="1"/>
  <c r="ED7" i="1"/>
  <c r="EG7" i="1" s="1"/>
  <c r="EH7" i="1" s="1"/>
  <c r="IS7" i="1" s="1"/>
  <c r="IT7" i="1" s="1"/>
  <c r="DU24" i="1"/>
  <c r="ED24" i="1" s="1"/>
  <c r="EG24" i="1" s="1"/>
  <c r="EH24" i="1" s="1"/>
  <c r="IS24" i="1" s="1"/>
  <c r="IV24" i="1" s="1"/>
  <c r="IW24" i="1" s="1"/>
  <c r="HR49" i="1"/>
  <c r="HD49" i="1"/>
  <c r="HY41" i="1"/>
  <c r="IX41" i="1" s="1"/>
  <c r="IS20" i="1"/>
  <c r="DU41" i="1"/>
  <c r="ED41" i="1" s="1"/>
  <c r="EG41" i="1" s="1"/>
  <c r="EH41" i="1" s="1"/>
  <c r="HR41" i="1" s="1"/>
  <c r="HU41" i="1" s="1"/>
  <c r="HV41" i="1" s="1"/>
  <c r="DU48" i="1"/>
  <c r="ED48" i="1" s="1"/>
  <c r="EG48" i="1" s="1"/>
  <c r="EH48" i="1" s="1"/>
  <c r="HY28" i="1"/>
  <c r="IX28" i="1" s="1"/>
  <c r="HY60" i="1"/>
  <c r="HY64" i="1"/>
  <c r="DU32" i="1"/>
  <c r="ED32" i="1" s="1"/>
  <c r="EG32" i="1" s="1"/>
  <c r="EH32" i="1" s="1"/>
  <c r="HR32" i="1" s="1"/>
  <c r="HS32" i="1" s="1"/>
  <c r="DU31" i="1"/>
  <c r="ED31" i="1" s="1"/>
  <c r="EG31" i="1" s="1"/>
  <c r="EH31" i="1" s="1"/>
  <c r="EE52" i="1"/>
  <c r="EE60" i="1"/>
  <c r="EE64" i="1"/>
  <c r="EE48" i="1"/>
  <c r="EF48" i="1" s="1"/>
  <c r="DU62" i="1"/>
  <c r="ED62" i="1" s="1"/>
  <c r="EG62" i="1" s="1"/>
  <c r="EH62" i="1" s="1"/>
  <c r="IS62" i="1" s="1"/>
  <c r="IV62" i="1" s="1"/>
  <c r="IW62" i="1" s="1"/>
  <c r="HY32" i="1"/>
  <c r="IX32" i="1" s="1"/>
  <c r="EE40" i="1"/>
  <c r="EF40" i="1" s="1"/>
  <c r="EF8" i="1"/>
  <c r="HY17" i="1"/>
  <c r="HY38" i="1"/>
  <c r="IX38" i="1" s="1"/>
  <c r="EE50" i="1"/>
  <c r="EF50" i="1" s="1"/>
  <c r="HY14" i="1"/>
  <c r="HY40" i="1"/>
  <c r="IX40" i="1" s="1"/>
  <c r="ED6" i="1"/>
  <c r="EG6" i="1" s="1"/>
  <c r="EH6" i="1" s="1"/>
  <c r="HD27" i="1"/>
  <c r="AW27" i="1"/>
  <c r="HR27" i="1"/>
  <c r="HS27" i="1" s="1"/>
  <c r="EG42" i="1"/>
  <c r="EH42" i="1" s="1"/>
  <c r="EF47" i="1"/>
  <c r="HD15" i="1"/>
  <c r="IS15" i="1"/>
  <c r="IT15" i="1" s="1"/>
  <c r="HT32" i="1"/>
  <c r="IU32" i="1"/>
  <c r="EE49" i="1"/>
  <c r="EF49" i="1" s="1"/>
  <c r="HR55" i="1"/>
  <c r="HU55" i="1" s="1"/>
  <c r="HV55" i="1" s="1"/>
  <c r="IS55" i="1"/>
  <c r="IV55" i="1" s="1"/>
  <c r="IW55" i="1" s="1"/>
  <c r="HR59" i="1"/>
  <c r="HU59" i="1" s="1"/>
  <c r="HV59" i="1" s="1"/>
  <c r="IS59" i="1"/>
  <c r="IV59" i="1" s="1"/>
  <c r="IW59" i="1" s="1"/>
  <c r="HR63" i="1"/>
  <c r="HU63" i="1" s="1"/>
  <c r="HV63" i="1" s="1"/>
  <c r="IS63" i="1"/>
  <c r="IV63" i="1" s="1"/>
  <c r="IW63" i="1" s="1"/>
  <c r="HD7" i="1"/>
  <c r="AW8" i="1"/>
  <c r="HD28" i="1"/>
  <c r="HR28" i="1"/>
  <c r="HS28" i="1" s="1"/>
  <c r="AW28" i="1"/>
  <c r="IS52" i="1"/>
  <c r="IV52" i="1" s="1"/>
  <c r="IW52" i="1" s="1"/>
  <c r="HR52" i="1"/>
  <c r="HU52" i="1" s="1"/>
  <c r="HV52" i="1" s="1"/>
  <c r="EE53" i="1"/>
  <c r="IS56" i="1"/>
  <c r="IV56" i="1" s="1"/>
  <c r="IW56" i="1" s="1"/>
  <c r="HR56" i="1"/>
  <c r="HU56" i="1" s="1"/>
  <c r="HV56" i="1" s="1"/>
  <c r="EE57" i="1"/>
  <c r="HR60" i="1"/>
  <c r="HU60" i="1" s="1"/>
  <c r="HV60" i="1" s="1"/>
  <c r="EE61" i="1"/>
  <c r="AW14" i="1"/>
  <c r="HD13" i="1"/>
  <c r="IS13" i="1"/>
  <c r="IT13" i="1" s="1"/>
  <c r="EE41" i="1"/>
  <c r="EF41" i="1" s="1"/>
  <c r="HD36" i="1"/>
  <c r="HR36" i="1"/>
  <c r="HS36" i="1" s="1"/>
  <c r="AW36" i="1"/>
  <c r="HY6" i="1"/>
  <c r="EF6" i="1"/>
  <c r="ED11" i="1"/>
  <c r="EF11" i="1" s="1"/>
  <c r="ED17" i="1"/>
  <c r="EF17" i="1" s="1"/>
  <c r="EG10" i="1"/>
  <c r="EH10" i="1" s="1"/>
  <c r="EF10" i="1"/>
  <c r="HT5" i="1"/>
  <c r="IU5" i="1"/>
  <c r="HR53" i="1"/>
  <c r="HU53" i="1" s="1"/>
  <c r="HV53" i="1" s="1"/>
  <c r="IS53" i="1"/>
  <c r="IV53" i="1" s="1"/>
  <c r="IW53" i="1" s="1"/>
  <c r="HR57" i="1"/>
  <c r="HU57" i="1" s="1"/>
  <c r="HV57" i="1" s="1"/>
  <c r="IS57" i="1"/>
  <c r="IV57" i="1" s="1"/>
  <c r="IW57" i="1" s="1"/>
  <c r="HR61" i="1"/>
  <c r="HU61" i="1" s="1"/>
  <c r="HV61" i="1" s="1"/>
  <c r="IS61" i="1"/>
  <c r="IV61" i="1" s="1"/>
  <c r="IW61" i="1" s="1"/>
  <c r="EE7" i="1"/>
  <c r="EF7" i="1" s="1"/>
  <c r="EG9" i="1"/>
  <c r="EH9" i="1" s="1"/>
  <c r="HD5" i="1"/>
  <c r="IS5" i="1"/>
  <c r="IT5" i="1" s="1"/>
  <c r="AW5" i="1"/>
  <c r="HD32" i="1"/>
  <c r="AW32" i="1"/>
  <c r="HD45" i="1"/>
  <c r="AW45" i="1"/>
  <c r="HR45" i="1"/>
  <c r="HS45" i="1" s="1"/>
  <c r="HR50" i="1"/>
  <c r="HU50" i="1" s="1"/>
  <c r="HV50" i="1" s="1"/>
  <c r="EE51" i="1"/>
  <c r="EF51" i="1" s="1"/>
  <c r="IS54" i="1"/>
  <c r="IV54" i="1" s="1"/>
  <c r="IW54" i="1" s="1"/>
  <c r="HR54" i="1"/>
  <c r="HU54" i="1" s="1"/>
  <c r="HV54" i="1" s="1"/>
  <c r="EE55" i="1"/>
  <c r="IS58" i="1"/>
  <c r="IV58" i="1" s="1"/>
  <c r="IW58" i="1" s="1"/>
  <c r="HR58" i="1"/>
  <c r="HU58" i="1" s="1"/>
  <c r="HV58" i="1" s="1"/>
  <c r="EE59" i="1"/>
  <c r="EE63" i="1"/>
  <c r="EG44" i="1"/>
  <c r="EH44" i="1" s="1"/>
  <c r="EE18" i="1"/>
  <c r="EF18" i="1" s="1"/>
  <c r="EE20" i="1"/>
  <c r="EF20" i="1" s="1"/>
  <c r="IH14" i="1"/>
  <c r="JA14" i="1"/>
  <c r="HY12" i="1"/>
  <c r="EG12" i="1"/>
  <c r="EH12" i="1" s="1"/>
  <c r="EF12" i="1"/>
  <c r="EG35" i="1"/>
  <c r="EH35" i="1" s="1"/>
  <c r="EG47" i="1"/>
  <c r="EH47" i="1" s="1"/>
  <c r="HY46" i="1"/>
  <c r="IX46" i="1" s="1"/>
  <c r="ED46" i="1"/>
  <c r="EF46" i="1" s="1"/>
  <c r="ED38" i="1"/>
  <c r="EF38" i="1" s="1"/>
  <c r="ED37" i="1"/>
  <c r="EF37" i="1" s="1"/>
  <c r="JA34" i="1"/>
  <c r="IH34" i="1"/>
  <c r="HU34" i="1"/>
  <c r="HV34" i="1" s="1"/>
  <c r="HY33" i="1"/>
  <c r="IX33" i="1" s="1"/>
  <c r="ED33" i="1"/>
  <c r="EF33" i="1" s="1"/>
  <c r="HY31" i="1"/>
  <c r="IX31" i="1" s="1"/>
  <c r="EG30" i="1"/>
  <c r="EH30" i="1" s="1"/>
  <c r="HY30" i="1"/>
  <c r="IX30" i="1" s="1"/>
  <c r="EF30" i="1"/>
  <c r="ED23" i="1"/>
  <c r="EF23" i="1" s="1"/>
  <c r="HY22" i="1"/>
  <c r="ED22" i="1"/>
  <c r="EG21" i="1"/>
  <c r="EH21" i="1" s="1"/>
  <c r="HY21" i="1"/>
  <c r="EF21" i="1"/>
  <c r="HT19" i="1"/>
  <c r="IU19" i="1"/>
  <c r="JA19" i="1"/>
  <c r="IH19" i="1"/>
  <c r="IV19" i="1"/>
  <c r="IW19" i="1" s="1"/>
  <c r="HY11" i="1"/>
  <c r="IV8" i="1"/>
  <c r="IW8" i="1" s="1"/>
  <c r="IT8" i="1"/>
  <c r="IH8" i="1"/>
  <c r="JA8" i="1"/>
  <c r="HK8" i="1"/>
  <c r="HK12" i="1"/>
  <c r="HK16" i="1"/>
  <c r="HK20" i="1"/>
  <c r="HK24" i="1"/>
  <c r="HK28" i="1"/>
  <c r="HK32" i="1"/>
  <c r="HK36" i="1"/>
  <c r="HK40" i="1"/>
  <c r="HK44" i="1"/>
  <c r="HK48" i="1"/>
  <c r="HK52" i="1"/>
  <c r="HK56" i="1"/>
  <c r="HK60" i="1"/>
  <c r="HK64" i="1"/>
  <c r="IL5" i="1"/>
  <c r="IL9" i="1"/>
  <c r="IL13" i="1"/>
  <c r="IL17" i="1"/>
  <c r="IL21" i="1"/>
  <c r="IL25" i="1"/>
  <c r="IL30" i="1"/>
  <c r="IL34" i="1"/>
  <c r="IL38" i="1"/>
  <c r="IL42" i="1"/>
  <c r="IL46" i="1"/>
  <c r="IL50" i="1"/>
  <c r="IL54" i="1"/>
  <c r="IL58" i="1"/>
  <c r="HK5" i="1"/>
  <c r="HK9" i="1"/>
  <c r="HK13" i="1"/>
  <c r="HK17" i="1"/>
  <c r="HK21" i="1"/>
  <c r="HK25" i="1"/>
  <c r="HK29" i="1"/>
  <c r="HK33" i="1"/>
  <c r="HK37" i="1"/>
  <c r="HK41" i="1"/>
  <c r="HK45" i="1"/>
  <c r="HK49" i="1"/>
  <c r="HK53" i="1"/>
  <c r="HK57" i="1"/>
  <c r="HK61" i="1"/>
  <c r="HK6" i="1"/>
  <c r="HK10" i="1"/>
  <c r="HK14" i="1"/>
  <c r="HK18" i="1"/>
  <c r="HK22" i="1"/>
  <c r="HK26" i="1"/>
  <c r="HK30" i="1"/>
  <c r="HK34" i="1"/>
  <c r="HK38" i="1"/>
  <c r="HK42" i="1"/>
  <c r="HK46" i="1"/>
  <c r="HK50" i="1"/>
  <c r="HK54" i="1"/>
  <c r="HK58" i="1"/>
  <c r="HK62" i="1"/>
  <c r="HK7" i="1"/>
  <c r="HK11" i="1"/>
  <c r="HK15" i="1"/>
  <c r="HK19" i="1"/>
  <c r="HK23" i="1"/>
  <c r="HK27" i="1"/>
  <c r="HK31" i="1"/>
  <c r="HK35" i="1"/>
  <c r="HK39" i="1"/>
  <c r="HK43" i="1"/>
  <c r="HK47" i="1"/>
  <c r="HK51" i="1"/>
  <c r="HK55" i="1"/>
  <c r="HK59" i="1"/>
  <c r="HK63" i="1"/>
  <c r="IL7" i="1"/>
  <c r="IL12" i="1"/>
  <c r="IL18" i="1"/>
  <c r="IL23" i="1"/>
  <c r="IL29" i="1"/>
  <c r="IL35" i="1"/>
  <c r="IL40" i="1"/>
  <c r="IL45" i="1"/>
  <c r="IL51" i="1"/>
  <c r="IL56" i="1"/>
  <c r="IL61" i="1"/>
  <c r="IL8" i="1"/>
  <c r="IL14" i="1"/>
  <c r="IL19" i="1"/>
  <c r="IL24" i="1"/>
  <c r="IL31" i="1"/>
  <c r="IL36" i="1"/>
  <c r="IL41" i="1"/>
  <c r="IL47" i="1"/>
  <c r="IL52" i="1"/>
  <c r="IL57" i="1"/>
  <c r="IL62" i="1"/>
  <c r="IL27" i="1"/>
  <c r="IL10" i="1"/>
  <c r="IL15" i="1"/>
  <c r="IL20" i="1"/>
  <c r="IL26" i="1"/>
  <c r="IL32" i="1"/>
  <c r="IL37" i="1"/>
  <c r="IL43" i="1"/>
  <c r="IL48" i="1"/>
  <c r="IL53" i="1"/>
  <c r="IL59" i="1"/>
  <c r="IL63" i="1"/>
  <c r="IL6" i="1"/>
  <c r="IL11" i="1"/>
  <c r="IL16" i="1"/>
  <c r="IL22" i="1"/>
  <c r="IL28" i="1"/>
  <c r="IL33" i="1"/>
  <c r="IL39" i="1"/>
  <c r="IL44" i="1"/>
  <c r="IL49" i="1"/>
  <c r="IL55" i="1"/>
  <c r="IL60" i="1"/>
  <c r="IL64" i="1"/>
  <c r="HJ5" i="1"/>
  <c r="HJ7" i="1"/>
  <c r="HJ9" i="1"/>
  <c r="HJ11" i="1"/>
  <c r="HJ13" i="1"/>
  <c r="HJ15" i="1"/>
  <c r="HJ17" i="1"/>
  <c r="HJ19" i="1"/>
  <c r="HJ21" i="1"/>
  <c r="HJ23" i="1"/>
  <c r="HJ25" i="1"/>
  <c r="HL25" i="1" s="1"/>
  <c r="HJ27" i="1"/>
  <c r="HL27" i="1" s="1"/>
  <c r="HJ29" i="1"/>
  <c r="HL29" i="1" s="1"/>
  <c r="HJ31" i="1"/>
  <c r="HL31" i="1" s="1"/>
  <c r="HJ33" i="1"/>
  <c r="HL33" i="1" s="1"/>
  <c r="HJ35" i="1"/>
  <c r="HL35" i="1" s="1"/>
  <c r="HJ37" i="1"/>
  <c r="HL37" i="1" s="1"/>
  <c r="HJ39" i="1"/>
  <c r="HL39" i="1" s="1"/>
  <c r="HJ41" i="1"/>
  <c r="HL41" i="1" s="1"/>
  <c r="HJ43" i="1"/>
  <c r="HL43" i="1" s="1"/>
  <c r="HJ45" i="1"/>
  <c r="HL45" i="1" s="1"/>
  <c r="HJ47" i="1"/>
  <c r="HL47" i="1" s="1"/>
  <c r="HJ49" i="1"/>
  <c r="HL49" i="1" s="1"/>
  <c r="HJ51" i="1"/>
  <c r="HJ53" i="1"/>
  <c r="HL53" i="1" s="1"/>
  <c r="HJ55" i="1"/>
  <c r="HL55" i="1" s="1"/>
  <c r="HJ6" i="1"/>
  <c r="HJ8" i="1"/>
  <c r="HJ10" i="1"/>
  <c r="HJ12" i="1"/>
  <c r="HJ14" i="1"/>
  <c r="HJ16" i="1"/>
  <c r="HJ18" i="1"/>
  <c r="HJ20" i="1"/>
  <c r="HJ22" i="1"/>
  <c r="HJ24" i="1"/>
  <c r="HJ26" i="1"/>
  <c r="HL26" i="1" s="1"/>
  <c r="HJ28" i="1"/>
  <c r="HL28" i="1" s="1"/>
  <c r="HJ30" i="1"/>
  <c r="HL30" i="1" s="1"/>
  <c r="HJ32" i="1"/>
  <c r="HL32" i="1" s="1"/>
  <c r="HJ34" i="1"/>
  <c r="HL34" i="1" s="1"/>
  <c r="HJ36" i="1"/>
  <c r="HL36" i="1" s="1"/>
  <c r="HJ38" i="1"/>
  <c r="HL38" i="1" s="1"/>
  <c r="HJ40" i="1"/>
  <c r="HL40" i="1" s="1"/>
  <c r="HJ42" i="1"/>
  <c r="HL42" i="1" s="1"/>
  <c r="HJ44" i="1"/>
  <c r="HL44" i="1" s="1"/>
  <c r="HJ46" i="1"/>
  <c r="HL46" i="1" s="1"/>
  <c r="HJ48" i="1"/>
  <c r="HL48" i="1" s="1"/>
  <c r="HJ50" i="1"/>
  <c r="HL50" i="1" s="1"/>
  <c r="HJ52" i="1"/>
  <c r="HL52" i="1" s="1"/>
  <c r="HJ54" i="1"/>
  <c r="HL54" i="1" s="1"/>
  <c r="HJ60" i="1"/>
  <c r="HL60" i="1" s="1"/>
  <c r="HJ63" i="1"/>
  <c r="HL63" i="1" s="1"/>
  <c r="HJ58" i="1"/>
  <c r="HL58" i="1" s="1"/>
  <c r="HJ61" i="1"/>
  <c r="HL61" i="1" s="1"/>
  <c r="IK5" i="1"/>
  <c r="IM5" i="1" s="1"/>
  <c r="IK7" i="1"/>
  <c r="IM7" i="1" s="1"/>
  <c r="IK9" i="1"/>
  <c r="IM9" i="1" s="1"/>
  <c r="IK11" i="1"/>
  <c r="IM11" i="1" s="1"/>
  <c r="IK13" i="1"/>
  <c r="IM13" i="1" s="1"/>
  <c r="IK15" i="1"/>
  <c r="IM15" i="1" s="1"/>
  <c r="IK17" i="1"/>
  <c r="IM17" i="1" s="1"/>
  <c r="IK19" i="1"/>
  <c r="IM19" i="1" s="1"/>
  <c r="IK21" i="1"/>
  <c r="IM21" i="1" s="1"/>
  <c r="IK23" i="1"/>
  <c r="IM23" i="1" s="1"/>
  <c r="IK25" i="1"/>
  <c r="IM25" i="1" s="1"/>
  <c r="HJ56" i="1"/>
  <c r="HL56" i="1" s="1"/>
  <c r="HJ59" i="1"/>
  <c r="HL59" i="1" s="1"/>
  <c r="HJ64" i="1"/>
  <c r="HL64" i="1" s="1"/>
  <c r="HJ57" i="1"/>
  <c r="HL57" i="1" s="1"/>
  <c r="HJ62" i="1"/>
  <c r="HL62" i="1" s="1"/>
  <c r="IK10" i="1"/>
  <c r="IM10" i="1" s="1"/>
  <c r="IK29" i="1"/>
  <c r="IK32" i="1"/>
  <c r="IK37" i="1"/>
  <c r="IK40" i="1"/>
  <c r="IK45" i="1"/>
  <c r="IK48" i="1"/>
  <c r="IK53" i="1"/>
  <c r="IM53" i="1" s="1"/>
  <c r="IK56" i="1"/>
  <c r="IM56" i="1" s="1"/>
  <c r="IK61" i="1"/>
  <c r="IM61" i="1" s="1"/>
  <c r="IK64" i="1"/>
  <c r="IM64" i="1" s="1"/>
  <c r="IK27" i="1"/>
  <c r="IK12" i="1"/>
  <c r="IM12" i="1" s="1"/>
  <c r="IK18" i="1"/>
  <c r="IM18" i="1" s="1"/>
  <c r="IK22" i="1"/>
  <c r="IM22" i="1" s="1"/>
  <c r="IK26" i="1"/>
  <c r="IM26" i="1" s="1"/>
  <c r="IK30" i="1"/>
  <c r="IK35" i="1"/>
  <c r="IK38" i="1"/>
  <c r="IK43" i="1"/>
  <c r="IK46" i="1"/>
  <c r="IK51" i="1"/>
  <c r="IK54" i="1"/>
  <c r="IM54" i="1" s="1"/>
  <c r="IK59" i="1"/>
  <c r="IM59" i="1" s="1"/>
  <c r="IK62" i="1"/>
  <c r="IM62" i="1" s="1"/>
  <c r="IK6" i="1"/>
  <c r="IM6" i="1" s="1"/>
  <c r="IK14" i="1"/>
  <c r="IM14" i="1" s="1"/>
  <c r="IK28" i="1"/>
  <c r="IK33" i="1"/>
  <c r="IK36" i="1"/>
  <c r="IK41" i="1"/>
  <c r="IK44" i="1"/>
  <c r="IK49" i="1"/>
  <c r="IK52" i="1"/>
  <c r="IM52" i="1" s="1"/>
  <c r="IK57" i="1"/>
  <c r="IM57" i="1" s="1"/>
  <c r="IK60" i="1"/>
  <c r="IM60" i="1" s="1"/>
  <c r="IK8" i="1"/>
  <c r="IM8" i="1" s="1"/>
  <c r="IK16" i="1"/>
  <c r="IM16" i="1" s="1"/>
  <c r="IK20" i="1"/>
  <c r="IM20" i="1" s="1"/>
  <c r="IK24" i="1"/>
  <c r="IM24" i="1" s="1"/>
  <c r="IK31" i="1"/>
  <c r="IK34" i="1"/>
  <c r="IK39" i="1"/>
  <c r="IK42" i="1"/>
  <c r="IK47" i="1"/>
  <c r="IK50" i="1"/>
  <c r="IK55" i="1"/>
  <c r="IM55" i="1" s="1"/>
  <c r="IK58" i="1"/>
  <c r="IM58" i="1" s="1"/>
  <c r="IK63" i="1"/>
  <c r="IM63" i="1" s="1"/>
  <c r="IV14" i="1" l="1"/>
  <c r="IW14" i="1" s="1"/>
  <c r="HR62" i="1"/>
  <c r="HU62" i="1" s="1"/>
  <c r="HV62" i="1" s="1"/>
  <c r="HR64" i="1"/>
  <c r="HU64" i="1" s="1"/>
  <c r="HV64" i="1" s="1"/>
  <c r="EG17" i="1"/>
  <c r="EH17" i="1" s="1"/>
  <c r="IS17" i="1" s="1"/>
  <c r="IH49" i="1"/>
  <c r="JA49" i="1"/>
  <c r="HU49" i="1"/>
  <c r="HV49" i="1" s="1"/>
  <c r="HS49" i="1"/>
  <c r="IV20" i="1"/>
  <c r="IW20" i="1" s="1"/>
  <c r="IT20" i="1"/>
  <c r="IH20" i="1"/>
  <c r="JA20" i="1"/>
  <c r="EG11" i="1"/>
  <c r="EH11" i="1" s="1"/>
  <c r="IS11" i="1" s="1"/>
  <c r="IT11" i="1" s="1"/>
  <c r="IH27" i="1"/>
  <c r="JA27" i="1"/>
  <c r="HU27" i="1"/>
  <c r="HV27" i="1" s="1"/>
  <c r="HD42" i="1"/>
  <c r="HR42" i="1"/>
  <c r="HS42" i="1" s="1"/>
  <c r="AW42" i="1"/>
  <c r="JA45" i="1"/>
  <c r="IH45" i="1"/>
  <c r="HU45" i="1"/>
  <c r="HV45" i="1" s="1"/>
  <c r="IH5" i="1"/>
  <c r="JA5" i="1"/>
  <c r="IV5" i="1"/>
  <c r="IW5" i="1" s="1"/>
  <c r="HD10" i="1"/>
  <c r="IS10" i="1"/>
  <c r="IT10" i="1" s="1"/>
  <c r="AW11" i="1"/>
  <c r="IH13" i="1"/>
  <c r="JA13" i="1"/>
  <c r="IV13" i="1"/>
  <c r="IW13" i="1" s="1"/>
  <c r="JA15" i="1"/>
  <c r="IH15" i="1"/>
  <c r="IV15" i="1"/>
  <c r="IW15" i="1" s="1"/>
  <c r="HD44" i="1"/>
  <c r="AW44" i="1"/>
  <c r="HR44" i="1"/>
  <c r="HS44" i="1" s="1"/>
  <c r="JA32" i="1"/>
  <c r="IH32" i="1"/>
  <c r="HU32" i="1"/>
  <c r="HV32" i="1" s="1"/>
  <c r="AW10" i="1"/>
  <c r="HD9" i="1"/>
  <c r="IS9" i="1"/>
  <c r="IT9" i="1" s="1"/>
  <c r="IU7" i="1"/>
  <c r="HT7" i="1"/>
  <c r="HD48" i="1"/>
  <c r="HR48" i="1"/>
  <c r="HS48" i="1" s="1"/>
  <c r="JA36" i="1"/>
  <c r="IH36" i="1"/>
  <c r="HU36" i="1"/>
  <c r="HV36" i="1" s="1"/>
  <c r="JA28" i="1"/>
  <c r="IH28" i="1"/>
  <c r="HU28" i="1"/>
  <c r="HV28" i="1" s="1"/>
  <c r="IH7" i="1"/>
  <c r="IV7" i="1"/>
  <c r="IW7" i="1" s="1"/>
  <c r="JA7" i="1"/>
  <c r="HD12" i="1"/>
  <c r="AW13" i="1"/>
  <c r="IS12" i="1"/>
  <c r="IT12" i="1" s="1"/>
  <c r="HD35" i="1"/>
  <c r="HR35" i="1"/>
  <c r="AW35" i="1"/>
  <c r="AW48" i="1"/>
  <c r="HR47" i="1"/>
  <c r="HS47" i="1" s="1"/>
  <c r="HD47" i="1"/>
  <c r="EG46" i="1"/>
  <c r="EH46" i="1" s="1"/>
  <c r="EG38" i="1"/>
  <c r="EH38" i="1" s="1"/>
  <c r="EG37" i="1"/>
  <c r="EH37" i="1" s="1"/>
  <c r="EG33" i="1"/>
  <c r="EH33" i="1" s="1"/>
  <c r="EF31" i="1"/>
  <c r="AW31" i="1"/>
  <c r="HR31" i="1"/>
  <c r="HS31" i="1" s="1"/>
  <c r="HD31" i="1"/>
  <c r="HD30" i="1"/>
  <c r="HR30" i="1"/>
  <c r="AW29" i="1"/>
  <c r="EG23" i="1"/>
  <c r="EH23" i="1" s="1"/>
  <c r="EG22" i="1"/>
  <c r="EH22" i="1" s="1"/>
  <c r="EF22" i="1"/>
  <c r="HD21" i="1"/>
  <c r="AW21" i="1"/>
  <c r="IS21" i="1"/>
  <c r="IT21" i="1" s="1"/>
  <c r="HD17" i="1"/>
  <c r="AW17" i="1"/>
  <c r="AW12" i="1"/>
  <c r="HD11" i="1"/>
  <c r="IS6" i="1"/>
  <c r="IT6" i="1" s="1"/>
  <c r="HD6" i="1"/>
  <c r="AW7" i="1"/>
  <c r="HG37" i="1" l="1"/>
  <c r="IJ37" i="1" s="1"/>
  <c r="IS37" i="1" s="1"/>
  <c r="HG7" i="1"/>
  <c r="HI7" i="1" s="1"/>
  <c r="HR7" i="1" s="1"/>
  <c r="HG35" i="1"/>
  <c r="IJ35" i="1" s="1"/>
  <c r="IS35" i="1" s="1"/>
  <c r="HG57" i="1"/>
  <c r="HG61" i="1"/>
  <c r="HG51" i="1"/>
  <c r="HG30" i="1"/>
  <c r="IJ30" i="1" s="1"/>
  <c r="IS30" i="1" s="1"/>
  <c r="HG13" i="1"/>
  <c r="HI13" i="1" s="1"/>
  <c r="HL13" i="1" s="1"/>
  <c r="HG17" i="1"/>
  <c r="HI17" i="1" s="1"/>
  <c r="HR17" i="1" s="1"/>
  <c r="HG60" i="1"/>
  <c r="HG24" i="1"/>
  <c r="HI24" i="1" s="1"/>
  <c r="HG45" i="1"/>
  <c r="IJ45" i="1" s="1"/>
  <c r="IS45" i="1" s="1"/>
  <c r="HG31" i="1"/>
  <c r="IJ31" i="1" s="1"/>
  <c r="IS31" i="1" s="1"/>
  <c r="HG15" i="1"/>
  <c r="HI15" i="1" s="1"/>
  <c r="HL15" i="1" s="1"/>
  <c r="HG14" i="1"/>
  <c r="HI14" i="1" s="1"/>
  <c r="HL14" i="1" s="1"/>
  <c r="HG10" i="1"/>
  <c r="HI10" i="1" s="1"/>
  <c r="HL10" i="1" s="1"/>
  <c r="IH42" i="1"/>
  <c r="HU42" i="1"/>
  <c r="HV42" i="1" s="1"/>
  <c r="JA42" i="1"/>
  <c r="JA44" i="1"/>
  <c r="IH44" i="1"/>
  <c r="HU44" i="1"/>
  <c r="HV44" i="1" s="1"/>
  <c r="HG50" i="1"/>
  <c r="IJ50" i="1" s="1"/>
  <c r="HG55" i="1"/>
  <c r="HG53" i="1"/>
  <c r="HG64" i="1"/>
  <c r="HG47" i="1"/>
  <c r="IJ47" i="1" s="1"/>
  <c r="IM47" i="1" s="1"/>
  <c r="HG49" i="1"/>
  <c r="IJ49" i="1" s="1"/>
  <c r="IS49" i="1" s="1"/>
  <c r="HG33" i="1"/>
  <c r="IJ33" i="1" s="1"/>
  <c r="IM33" i="1" s="1"/>
  <c r="HG43" i="1"/>
  <c r="IJ43" i="1" s="1"/>
  <c r="IM43" i="1" s="1"/>
  <c r="HG34" i="1"/>
  <c r="IJ34" i="1" s="1"/>
  <c r="IM34" i="1" s="1"/>
  <c r="HG29" i="1"/>
  <c r="IJ29" i="1" s="1"/>
  <c r="IM29" i="1" s="1"/>
  <c r="HG16" i="1"/>
  <c r="HI16" i="1" s="1"/>
  <c r="HR16" i="1" s="1"/>
  <c r="HU16" i="1" s="1"/>
  <c r="HG6" i="1"/>
  <c r="HI6" i="1" s="1"/>
  <c r="HL6" i="1" s="1"/>
  <c r="HG20" i="1"/>
  <c r="HI20" i="1" s="1"/>
  <c r="HR20" i="1" s="1"/>
  <c r="HG5" i="1"/>
  <c r="HI5" i="1" s="1"/>
  <c r="HR5" i="1" s="1"/>
  <c r="JA48" i="1"/>
  <c r="IH48" i="1"/>
  <c r="HU48" i="1"/>
  <c r="HV48" i="1" s="1"/>
  <c r="IH9" i="1"/>
  <c r="JA9" i="1"/>
  <c r="IV9" i="1"/>
  <c r="IW9" i="1" s="1"/>
  <c r="IV10" i="1"/>
  <c r="IW10" i="1" s="1"/>
  <c r="JA10" i="1"/>
  <c r="IH10" i="1"/>
  <c r="IH12" i="1"/>
  <c r="JA12" i="1"/>
  <c r="IV12" i="1"/>
  <c r="IW12" i="1" s="1"/>
  <c r="IH35" i="1"/>
  <c r="JA35" i="1"/>
  <c r="HU35" i="1"/>
  <c r="HV35" i="1" s="1"/>
  <c r="HS35" i="1"/>
  <c r="JA47" i="1"/>
  <c r="IH47" i="1"/>
  <c r="HU47" i="1"/>
  <c r="HV47" i="1" s="1"/>
  <c r="AW47" i="1"/>
  <c r="HD46" i="1"/>
  <c r="HR46" i="1"/>
  <c r="HS46" i="1" s="1"/>
  <c r="AW38" i="1"/>
  <c r="HD38" i="1"/>
  <c r="HR38" i="1"/>
  <c r="HS38" i="1" s="1"/>
  <c r="AW37" i="1"/>
  <c r="HR37" i="1"/>
  <c r="HS37" i="1" s="1"/>
  <c r="HD37" i="1"/>
  <c r="HD33" i="1"/>
  <c r="HR33" i="1"/>
  <c r="HS33" i="1" s="1"/>
  <c r="AW33" i="1"/>
  <c r="IH31" i="1"/>
  <c r="JA31" i="1"/>
  <c r="HU31" i="1"/>
  <c r="HV31" i="1" s="1"/>
  <c r="HT31" i="1"/>
  <c r="IU31" i="1"/>
  <c r="HU30" i="1"/>
  <c r="HV30" i="1" s="1"/>
  <c r="HS30" i="1"/>
  <c r="IH30" i="1"/>
  <c r="JA30" i="1"/>
  <c r="HD23" i="1"/>
  <c r="IS23" i="1"/>
  <c r="IT23" i="1" s="1"/>
  <c r="AW23" i="1"/>
  <c r="HG62" i="1"/>
  <c r="HG59" i="1"/>
  <c r="HG54" i="1"/>
  <c r="HG25" i="1"/>
  <c r="HG39" i="1"/>
  <c r="IJ39" i="1" s="1"/>
  <c r="IS39" i="1" s="1"/>
  <c r="IV39" i="1" s="1"/>
  <c r="HG44" i="1"/>
  <c r="IJ44" i="1" s="1"/>
  <c r="IS44" i="1" s="1"/>
  <c r="HG48" i="1"/>
  <c r="IJ48" i="1" s="1"/>
  <c r="IS48" i="1" s="1"/>
  <c r="HG27" i="1"/>
  <c r="IJ27" i="1" s="1"/>
  <c r="IS27" i="1" s="1"/>
  <c r="HG28" i="1"/>
  <c r="IJ28" i="1" s="1"/>
  <c r="IS28" i="1" s="1"/>
  <c r="HG40" i="1"/>
  <c r="IJ40" i="1" s="1"/>
  <c r="IS40" i="1" s="1"/>
  <c r="IV40" i="1" s="1"/>
  <c r="HG36" i="1"/>
  <c r="IJ36" i="1" s="1"/>
  <c r="IM36" i="1" s="1"/>
  <c r="HG9" i="1"/>
  <c r="HI9" i="1" s="1"/>
  <c r="HR9" i="1" s="1"/>
  <c r="HG11" i="1"/>
  <c r="HI11" i="1" s="1"/>
  <c r="HL11" i="1" s="1"/>
  <c r="HG8" i="1"/>
  <c r="HI8" i="1" s="1"/>
  <c r="HL8" i="1" s="1"/>
  <c r="HG12" i="1"/>
  <c r="HI12" i="1" s="1"/>
  <c r="HL12" i="1" s="1"/>
  <c r="HG63" i="1"/>
  <c r="HG56" i="1"/>
  <c r="HG58" i="1"/>
  <c r="HG52" i="1"/>
  <c r="HG26" i="1"/>
  <c r="HG46" i="1"/>
  <c r="IJ46" i="1" s="1"/>
  <c r="IM46" i="1" s="1"/>
  <c r="HG42" i="1"/>
  <c r="IJ42" i="1" s="1"/>
  <c r="IM42" i="1" s="1"/>
  <c r="HG32" i="1"/>
  <c r="IJ32" i="1" s="1"/>
  <c r="IS32" i="1" s="1"/>
  <c r="HG41" i="1"/>
  <c r="IJ41" i="1" s="1"/>
  <c r="IS41" i="1" s="1"/>
  <c r="IV41" i="1" s="1"/>
  <c r="HG23" i="1"/>
  <c r="HI23" i="1" s="1"/>
  <c r="HR23" i="1" s="1"/>
  <c r="HG38" i="1"/>
  <c r="IJ38" i="1" s="1"/>
  <c r="IM38" i="1" s="1"/>
  <c r="HG19" i="1"/>
  <c r="HI19" i="1" s="1"/>
  <c r="HR19" i="1" s="1"/>
  <c r="HG22" i="1"/>
  <c r="HI22" i="1" s="1"/>
  <c r="HL22" i="1" s="1"/>
  <c r="HG21" i="1"/>
  <c r="HI21" i="1" s="1"/>
  <c r="HL21" i="1" s="1"/>
  <c r="HG18" i="1"/>
  <c r="HI18" i="1" s="1"/>
  <c r="HR18" i="1" s="1"/>
  <c r="HU18" i="1" s="1"/>
  <c r="HD22" i="1"/>
  <c r="IS22" i="1"/>
  <c r="IT22" i="1" s="1"/>
  <c r="AW22" i="1"/>
  <c r="IH21" i="1"/>
  <c r="JA21" i="1"/>
  <c r="IV21" i="1"/>
  <c r="IW21" i="1" s="1"/>
  <c r="IH17" i="1"/>
  <c r="JA17" i="1"/>
  <c r="IV17" i="1"/>
  <c r="IW17" i="1" s="1"/>
  <c r="IT17" i="1"/>
  <c r="IH11" i="1"/>
  <c r="JA11" i="1"/>
  <c r="IV11" i="1"/>
  <c r="IW11" i="1" s="1"/>
  <c r="IV6" i="1"/>
  <c r="JA6" i="1"/>
  <c r="IH6" i="1"/>
  <c r="HL7" i="1" l="1"/>
  <c r="IM37" i="1"/>
  <c r="HL17" i="1"/>
  <c r="IV49" i="1"/>
  <c r="IW49" i="1" s="1"/>
  <c r="IT49" i="1"/>
  <c r="HU20" i="1"/>
  <c r="HV20" i="1" s="1"/>
  <c r="HS20" i="1"/>
  <c r="IS29" i="1"/>
  <c r="IV29" i="1" s="1"/>
  <c r="HR13" i="1"/>
  <c r="HU13" i="1" s="1"/>
  <c r="HI51" i="1"/>
  <c r="HL51" i="1" s="1"/>
  <c r="IJ51" i="1"/>
  <c r="HR24" i="1"/>
  <c r="HU24" i="1" s="1"/>
  <c r="HV24" i="1" s="1"/>
  <c r="HL24" i="1"/>
  <c r="IS50" i="1"/>
  <c r="IV50" i="1" s="1"/>
  <c r="IW50" i="1" s="1"/>
  <c r="IM50" i="1"/>
  <c r="HR10" i="1"/>
  <c r="HU10" i="1" s="1"/>
  <c r="IM45" i="1"/>
  <c r="IM30" i="1"/>
  <c r="HR14" i="1"/>
  <c r="HU14" i="1" s="1"/>
  <c r="IM35" i="1"/>
  <c r="HL5" i="1"/>
  <c r="IS43" i="1"/>
  <c r="IV43" i="1" s="1"/>
  <c r="IW43" i="1" s="1"/>
  <c r="HR15" i="1"/>
  <c r="IM49" i="1"/>
  <c r="IS47" i="1"/>
  <c r="IV47" i="1" s="1"/>
  <c r="HR6" i="1"/>
  <c r="HS6" i="1" s="1"/>
  <c r="IM48" i="1"/>
  <c r="HR12" i="1"/>
  <c r="HS12" i="1" s="1"/>
  <c r="IS36" i="1"/>
  <c r="IT36" i="1" s="1"/>
  <c r="HL20" i="1"/>
  <c r="IM31" i="1"/>
  <c r="IS34" i="1"/>
  <c r="IV34" i="1" s="1"/>
  <c r="HL16" i="1"/>
  <c r="IS33" i="1"/>
  <c r="IV33" i="1" s="1"/>
  <c r="HL19" i="1"/>
  <c r="IM27" i="1"/>
  <c r="IM32" i="1"/>
  <c r="IV35" i="1"/>
  <c r="IW35" i="1" s="1"/>
  <c r="IT35" i="1"/>
  <c r="IM40" i="1"/>
  <c r="HR11" i="1"/>
  <c r="HU11" i="1" s="1"/>
  <c r="IM28" i="1"/>
  <c r="IM39" i="1"/>
  <c r="IH46" i="1"/>
  <c r="JA46" i="1"/>
  <c r="HU46" i="1"/>
  <c r="HV46" i="1" s="1"/>
  <c r="HL9" i="1"/>
  <c r="JA38" i="1"/>
  <c r="IH38" i="1"/>
  <c r="HU38" i="1"/>
  <c r="HV38" i="1" s="1"/>
  <c r="IH37" i="1"/>
  <c r="JA37" i="1"/>
  <c r="HU37" i="1"/>
  <c r="HV37" i="1" s="1"/>
  <c r="HL23" i="1"/>
  <c r="HR21" i="1"/>
  <c r="HS21" i="1" s="1"/>
  <c r="HR22" i="1"/>
  <c r="HU22" i="1" s="1"/>
  <c r="IS46" i="1"/>
  <c r="IV46" i="1" s="1"/>
  <c r="IH33" i="1"/>
  <c r="JA33" i="1"/>
  <c r="HU33" i="1"/>
  <c r="HV33" i="1" s="1"/>
  <c r="IS38" i="1"/>
  <c r="IT38" i="1" s="1"/>
  <c r="HR8" i="1"/>
  <c r="HS8" i="1" s="1"/>
  <c r="HL18" i="1"/>
  <c r="IM44" i="1"/>
  <c r="IS42" i="1"/>
  <c r="IV42" i="1" s="1"/>
  <c r="IM41" i="1"/>
  <c r="IV30" i="1"/>
  <c r="IW30" i="1" s="1"/>
  <c r="IT30" i="1"/>
  <c r="IH23" i="1"/>
  <c r="JA23" i="1"/>
  <c r="IV23" i="1"/>
  <c r="IW23" i="1" s="1"/>
  <c r="IH22" i="1"/>
  <c r="JA22" i="1"/>
  <c r="IV22" i="1"/>
  <c r="IW22" i="1" s="1"/>
  <c r="HU15" i="1"/>
  <c r="HV15" i="1" s="1"/>
  <c r="HS15" i="1"/>
  <c r="IW29" i="1"/>
  <c r="IT34" i="1"/>
  <c r="IW40" i="1"/>
  <c r="IV44" i="1"/>
  <c r="IT44" i="1"/>
  <c r="HU6" i="1"/>
  <c r="HS13" i="1"/>
  <c r="IV45" i="1"/>
  <c r="IT45" i="1"/>
  <c r="HS19" i="1"/>
  <c r="HU19" i="1"/>
  <c r="IW41" i="1"/>
  <c r="IV32" i="1"/>
  <c r="IT32" i="1"/>
  <c r="HS10" i="1"/>
  <c r="HS5" i="1"/>
  <c r="HU5" i="1"/>
  <c r="HV16" i="1"/>
  <c r="IT48" i="1"/>
  <c r="IV48" i="1"/>
  <c r="HS17" i="1"/>
  <c r="HU17" i="1"/>
  <c r="IV37" i="1"/>
  <c r="IT37" i="1"/>
  <c r="IT33" i="1"/>
  <c r="HS9" i="1"/>
  <c r="HU9" i="1"/>
  <c r="IT27" i="1"/>
  <c r="IV27" i="1"/>
  <c r="IW39" i="1"/>
  <c r="HS7" i="1"/>
  <c r="HU7" i="1"/>
  <c r="HS14" i="1"/>
  <c r="HV18" i="1"/>
  <c r="HS23" i="1"/>
  <c r="HU23" i="1"/>
  <c r="IT28" i="1"/>
  <c r="IV28" i="1"/>
  <c r="IW6" i="1"/>
  <c r="IV31" i="1"/>
  <c r="IT31" i="1"/>
  <c r="IT47" i="1"/>
  <c r="HR51" i="1" l="1"/>
  <c r="HU51" i="1" s="1"/>
  <c r="HV51" i="1" s="1"/>
  <c r="IV36" i="1"/>
  <c r="IW36" i="1" s="1"/>
  <c r="IS51" i="1"/>
  <c r="IV51" i="1" s="1"/>
  <c r="IW51" i="1" s="1"/>
  <c r="IM51" i="1"/>
  <c r="HU12" i="1"/>
  <c r="HV12" i="1" s="1"/>
  <c r="HU8" i="1"/>
  <c r="HV8" i="1" s="1"/>
  <c r="HS22" i="1"/>
  <c r="IT42" i="1"/>
  <c r="HS11" i="1"/>
  <c r="IT46" i="1"/>
  <c r="IV38" i="1"/>
  <c r="HU21" i="1"/>
  <c r="HV21" i="1" s="1"/>
  <c r="IW31" i="1"/>
  <c r="IW46" i="1"/>
  <c r="IW32" i="1"/>
  <c r="IW42" i="1"/>
  <c r="HV14" i="1"/>
  <c r="HV9" i="1"/>
  <c r="HV22" i="1"/>
  <c r="IW48" i="1"/>
  <c r="HV13" i="1"/>
  <c r="IW37" i="1"/>
  <c r="IW45" i="1"/>
  <c r="IW34" i="1"/>
  <c r="IW47" i="1"/>
  <c r="HV11" i="1"/>
  <c r="HV23" i="1"/>
  <c r="HV10" i="1"/>
  <c r="IW44" i="1"/>
  <c r="IW28" i="1"/>
  <c r="HV7" i="1"/>
  <c r="IW27" i="1"/>
  <c r="IW33" i="1"/>
  <c r="HV17" i="1"/>
  <c r="HV5" i="1"/>
  <c r="HV19" i="1"/>
  <c r="HV6" i="1"/>
  <c r="IN56" i="1" l="1"/>
  <c r="IN55" i="1"/>
  <c r="IN25" i="1"/>
  <c r="HM39" i="1"/>
  <c r="IN30" i="1"/>
  <c r="HM26" i="1"/>
  <c r="HM31" i="1"/>
  <c r="HM63" i="1"/>
  <c r="HM32" i="1"/>
  <c r="HM27" i="1"/>
  <c r="HM25" i="1"/>
  <c r="HM57" i="1"/>
  <c r="HM58" i="1"/>
  <c r="HM38" i="1"/>
  <c r="IW38" i="1"/>
  <c r="IO40" i="1" s="1"/>
  <c r="IN9" i="1"/>
  <c r="IN15" i="1"/>
  <c r="IN7" i="1"/>
  <c r="IN8" i="1"/>
  <c r="HM20" i="1"/>
  <c r="HM19" i="1"/>
  <c r="HM34" i="1"/>
  <c r="HM59" i="1"/>
  <c r="HM33" i="1"/>
  <c r="HM30" i="1"/>
  <c r="HM35" i="1"/>
  <c r="HM47" i="1"/>
  <c r="HM64" i="1"/>
  <c r="HM43" i="1"/>
  <c r="HM56" i="1"/>
  <c r="HM10" i="1"/>
  <c r="HM16" i="1"/>
  <c r="HM13" i="1"/>
  <c r="HM18" i="1"/>
  <c r="HM37" i="1"/>
  <c r="HM42" i="1"/>
  <c r="HM53" i="1"/>
  <c r="IN20" i="1"/>
  <c r="HM23" i="1"/>
  <c r="HM11" i="1"/>
  <c r="IN18" i="1"/>
  <c r="IN61" i="1"/>
  <c r="HM22" i="1"/>
  <c r="HM9" i="1"/>
  <c r="HM12" i="1"/>
  <c r="IN26" i="1"/>
  <c r="IN49" i="1"/>
  <c r="IN28" i="1"/>
  <c r="IN60" i="1"/>
  <c r="IN14" i="1"/>
  <c r="IN62" i="1"/>
  <c r="IN43" i="1"/>
  <c r="IN16" i="1"/>
  <c r="IN34" i="1"/>
  <c r="IN45" i="1"/>
  <c r="IN37" i="1"/>
  <c r="IN24" i="1"/>
  <c r="IN52" i="1"/>
  <c r="IN17" i="1"/>
  <c r="IN48" i="1"/>
  <c r="IN13" i="1"/>
  <c r="IN31" i="1"/>
  <c r="HM6" i="1"/>
  <c r="HM46" i="1"/>
  <c r="HM40" i="1"/>
  <c r="HM51" i="1"/>
  <c r="HM48" i="1"/>
  <c r="HM44" i="1"/>
  <c r="HM50" i="1"/>
  <c r="HM60" i="1"/>
  <c r="HM49" i="1"/>
  <c r="HM5" i="1"/>
  <c r="HM45" i="1"/>
  <c r="HM54" i="1"/>
  <c r="HM52" i="1"/>
  <c r="HM24" i="1"/>
  <c r="HM55" i="1"/>
  <c r="HM29" i="1"/>
  <c r="HM36" i="1"/>
  <c r="HM62" i="1"/>
  <c r="HM28" i="1"/>
  <c r="HM61" i="1"/>
  <c r="HM41" i="1"/>
  <c r="HM17" i="1"/>
  <c r="HM15" i="1"/>
  <c r="HM7" i="1"/>
  <c r="HM21" i="1"/>
  <c r="HM8" i="1"/>
  <c r="HM14" i="1"/>
  <c r="IN33" i="1"/>
  <c r="IN27" i="1"/>
  <c r="IN35" i="1"/>
  <c r="IN21" i="1"/>
  <c r="IN59" i="1"/>
  <c r="IN5" i="1"/>
  <c r="IN50" i="1"/>
  <c r="IN38" i="1"/>
  <c r="IN44" i="1"/>
  <c r="IN39" i="1"/>
  <c r="IN19" i="1"/>
  <c r="IN23" i="1"/>
  <c r="IN47" i="1"/>
  <c r="IN29" i="1"/>
  <c r="IN12" i="1"/>
  <c r="IN54" i="1"/>
  <c r="IN6" i="1"/>
  <c r="IN10" i="1"/>
  <c r="IN11" i="1"/>
  <c r="IN41" i="1"/>
  <c r="IN63" i="1"/>
  <c r="IN42" i="1"/>
  <c r="IN32" i="1"/>
  <c r="IN36" i="1"/>
  <c r="IN46" i="1"/>
  <c r="IN51" i="1"/>
  <c r="IN40" i="1"/>
  <c r="IN64" i="1"/>
  <c r="IN53" i="1"/>
  <c r="IN22" i="1"/>
  <c r="IN58" i="1"/>
  <c r="IN57" i="1"/>
  <c r="IO30" i="1"/>
  <c r="HN6" i="1"/>
  <c r="IO59" i="1"/>
  <c r="IO33" i="1"/>
  <c r="HN19" i="1"/>
  <c r="HN33" i="1"/>
  <c r="HN28" i="1"/>
  <c r="HN29" i="1"/>
  <c r="HN54" i="1"/>
  <c r="HN64" i="1"/>
  <c r="HN55" i="1"/>
  <c r="HN56" i="1"/>
  <c r="HN53" i="1"/>
  <c r="HN38" i="1"/>
  <c r="HN36" i="1"/>
  <c r="HN43" i="1"/>
  <c r="HN27" i="1"/>
  <c r="HN24" i="1"/>
  <c r="HN63" i="1"/>
  <c r="HN31" i="1"/>
  <c r="HN5" i="1"/>
  <c r="HN50" i="1"/>
  <c r="HN26" i="1"/>
  <c r="HN35" i="1"/>
  <c r="HN48" i="1"/>
  <c r="HN34" i="1"/>
  <c r="HN58" i="1"/>
  <c r="HN41" i="1"/>
  <c r="HN52" i="1"/>
  <c r="HN37" i="1"/>
  <c r="HN51" i="1"/>
  <c r="HN40" i="1"/>
  <c r="HN59" i="1"/>
  <c r="HN30" i="1"/>
  <c r="HN45" i="1"/>
  <c r="HN44" i="1"/>
  <c r="HN39" i="1"/>
  <c r="HN61" i="1"/>
  <c r="HN47" i="1"/>
  <c r="HN49" i="1"/>
  <c r="HN57" i="1"/>
  <c r="HN25" i="1"/>
  <c r="HN42" i="1"/>
  <c r="HN60" i="1"/>
  <c r="HN62" i="1"/>
  <c r="HN32" i="1"/>
  <c r="HN46" i="1"/>
  <c r="HN21" i="1"/>
  <c r="IO28" i="1"/>
  <c r="HN23" i="1"/>
  <c r="IO35" i="1"/>
  <c r="IO34" i="1"/>
  <c r="HN16" i="1"/>
  <c r="IO39" i="1"/>
  <c r="IO62" i="1"/>
  <c r="IO58" i="1"/>
  <c r="IO5" i="1"/>
  <c r="IO13" i="1"/>
  <c r="IO8" i="1"/>
  <c r="IO54" i="1"/>
  <c r="IO52" i="1"/>
  <c r="IO7" i="1"/>
  <c r="IO15" i="1"/>
  <c r="HN22" i="1"/>
  <c r="IO42" i="1"/>
  <c r="IO32" i="1"/>
  <c r="HN17" i="1"/>
  <c r="HN7" i="1"/>
  <c r="IO44" i="1"/>
  <c r="IO47" i="1"/>
  <c r="HN18" i="1"/>
  <c r="IO23" i="1"/>
  <c r="IO57" i="1"/>
  <c r="IO51" i="1"/>
  <c r="IO55" i="1"/>
  <c r="IO21" i="1"/>
  <c r="IO63" i="1"/>
  <c r="IO16" i="1"/>
  <c r="IO26" i="1"/>
  <c r="IO24" i="1"/>
  <c r="IO29" i="1"/>
  <c r="IO46" i="1"/>
  <c r="IO31" i="1"/>
  <c r="HO15" i="1"/>
  <c r="HN8" i="1"/>
  <c r="IP39" i="1"/>
  <c r="HN11" i="1"/>
  <c r="IP29" i="1"/>
  <c r="IO45" i="1"/>
  <c r="IO37" i="1"/>
  <c r="HN20" i="1"/>
  <c r="IO25" i="1"/>
  <c r="IO56" i="1"/>
  <c r="IO19" i="1"/>
  <c r="IO10" i="1"/>
  <c r="IO53" i="1"/>
  <c r="IO18" i="1"/>
  <c r="IO11" i="1"/>
  <c r="IO64" i="1"/>
  <c r="HO13" i="1"/>
  <c r="IO48" i="1"/>
  <c r="HN9" i="1"/>
  <c r="HN12" i="1"/>
  <c r="IO36" i="1"/>
  <c r="IO27" i="1"/>
  <c r="IO38" i="1"/>
  <c r="HN10" i="1"/>
  <c r="IO49" i="1"/>
  <c r="IO41" i="1"/>
  <c r="IO43" i="1"/>
  <c r="IO14" i="1"/>
  <c r="IO61" i="1"/>
  <c r="IO60" i="1"/>
  <c r="IO20" i="1"/>
  <c r="IO12" i="1"/>
  <c r="IO50" i="1"/>
  <c r="IO6" i="1"/>
  <c r="IO17" i="1"/>
  <c r="IO9" i="1"/>
  <c r="IO22" i="1"/>
  <c r="HN13" i="1"/>
  <c r="HN14" i="1"/>
  <c r="HN15" i="1"/>
  <c r="HO20" i="1" l="1"/>
  <c r="IQ51" i="1"/>
  <c r="IY51" i="1" s="1"/>
  <c r="IZ51" i="1" s="1"/>
  <c r="IP51" i="1"/>
  <c r="HO24" i="1"/>
  <c r="HP24" i="1"/>
  <c r="HW24" i="1" s="1"/>
  <c r="HX24" i="1" s="1"/>
  <c r="HP51" i="1"/>
  <c r="HW51" i="1" s="1"/>
  <c r="HX51" i="1" s="1"/>
  <c r="HO51" i="1"/>
  <c r="IQ50" i="1"/>
  <c r="IY50" i="1" s="1"/>
  <c r="IZ50" i="1" s="1"/>
  <c r="IP50" i="1"/>
  <c r="HO5" i="1"/>
  <c r="IP46" i="1"/>
  <c r="IP44" i="1"/>
  <c r="HO6" i="1"/>
  <c r="IP36" i="1"/>
  <c r="IP38" i="1"/>
  <c r="IP33" i="1"/>
  <c r="HO8" i="1"/>
  <c r="IP32" i="1"/>
  <c r="IP28" i="1"/>
  <c r="HO19" i="1"/>
  <c r="IP35" i="1"/>
  <c r="IP48" i="1"/>
  <c r="IP37" i="1"/>
  <c r="IP43" i="1"/>
  <c r="HO14" i="1"/>
  <c r="IP42" i="1"/>
  <c r="IP41" i="1"/>
  <c r="IP47" i="1"/>
  <c r="IP27" i="1"/>
  <c r="HO21" i="1"/>
  <c r="HO17" i="1"/>
  <c r="HO22" i="1"/>
  <c r="IP34" i="1"/>
  <c r="HO23" i="1"/>
  <c r="IP49" i="1"/>
  <c r="HO18" i="1"/>
  <c r="HO10" i="1"/>
  <c r="IP30" i="1"/>
  <c r="HO12" i="1"/>
  <c r="HO9" i="1"/>
  <c r="IP45" i="1"/>
  <c r="HO11" i="1"/>
  <c r="IP31" i="1"/>
  <c r="HO16" i="1"/>
  <c r="HO7" i="1"/>
  <c r="IP40" i="1"/>
  <c r="HP13" i="1"/>
  <c r="HW13" i="1" s="1"/>
  <c r="HX13" i="1" s="1"/>
  <c r="IQ33" i="1"/>
  <c r="IY33" i="1" s="1"/>
  <c r="IZ33" i="1" s="1"/>
  <c r="HP15" i="1"/>
  <c r="HW15" i="1" s="1"/>
  <c r="HX15" i="1" s="1"/>
  <c r="IQ43" i="1"/>
  <c r="IY43" i="1" s="1"/>
  <c r="IZ43" i="1" s="1"/>
  <c r="IQ40" i="1"/>
  <c r="IY40" i="1" s="1"/>
  <c r="IZ40" i="1" s="1"/>
  <c r="HP9" i="1"/>
  <c r="HW9" i="1" s="1"/>
  <c r="HX9" i="1" s="1"/>
  <c r="IQ37" i="1"/>
  <c r="IY37" i="1" s="1"/>
  <c r="IZ37" i="1" s="1"/>
  <c r="HP6" i="1"/>
  <c r="HW6" i="1" s="1"/>
  <c r="HX6" i="1" s="1"/>
  <c r="IQ29" i="1"/>
  <c r="IY29" i="1" s="1"/>
  <c r="IZ29" i="1" s="1"/>
  <c r="IQ44" i="1"/>
  <c r="IY44" i="1" s="1"/>
  <c r="IZ44" i="1" s="1"/>
  <c r="HP17" i="1"/>
  <c r="HW17" i="1" s="1"/>
  <c r="HX17" i="1" s="1"/>
  <c r="IQ32" i="1"/>
  <c r="IY32" i="1" s="1"/>
  <c r="IZ32" i="1" s="1"/>
  <c r="IQ34" i="1"/>
  <c r="IY34" i="1" s="1"/>
  <c r="IZ34" i="1" s="1"/>
  <c r="IQ41" i="1"/>
  <c r="IY41" i="1" s="1"/>
  <c r="IZ41" i="1" s="1"/>
  <c r="HP10" i="1"/>
  <c r="HW10" i="1" s="1"/>
  <c r="HX10" i="1" s="1"/>
  <c r="IQ27" i="1"/>
  <c r="IQ48" i="1"/>
  <c r="IY48" i="1" s="1"/>
  <c r="IZ48" i="1" s="1"/>
  <c r="IQ45" i="1"/>
  <c r="IY45" i="1" s="1"/>
  <c r="IZ45" i="1" s="1"/>
  <c r="IQ31" i="1"/>
  <c r="IY31" i="1" s="1"/>
  <c r="IZ31" i="1" s="1"/>
  <c r="IQ47" i="1"/>
  <c r="IY47" i="1" s="1"/>
  <c r="IZ47" i="1" s="1"/>
  <c r="IQ30" i="1"/>
  <c r="IY30" i="1" s="1"/>
  <c r="IZ30" i="1" s="1"/>
  <c r="IQ42" i="1"/>
  <c r="IY42" i="1" s="1"/>
  <c r="IZ42" i="1" s="1"/>
  <c r="IQ35" i="1"/>
  <c r="IY35" i="1" s="1"/>
  <c r="IZ35" i="1" s="1"/>
  <c r="IQ38" i="1"/>
  <c r="IY38" i="1" s="1"/>
  <c r="IZ38" i="1" s="1"/>
  <c r="IQ36" i="1"/>
  <c r="IY36" i="1" s="1"/>
  <c r="IZ36" i="1" s="1"/>
  <c r="IQ46" i="1"/>
  <c r="IY46" i="1" s="1"/>
  <c r="IZ46" i="1" s="1"/>
  <c r="HP18" i="1"/>
  <c r="HW18" i="1" s="1"/>
  <c r="HX18" i="1" s="1"/>
  <c r="HP7" i="1"/>
  <c r="HW7" i="1" s="1"/>
  <c r="HX7" i="1" s="1"/>
  <c r="IQ39" i="1"/>
  <c r="IY39" i="1" s="1"/>
  <c r="IZ39" i="1" s="1"/>
  <c r="IQ28" i="1"/>
  <c r="IY28" i="1" s="1"/>
  <c r="IZ28" i="1" s="1"/>
  <c r="HP5" i="1"/>
  <c r="HP19" i="1"/>
  <c r="HW19" i="1" s="1"/>
  <c r="HX19" i="1" s="1"/>
  <c r="HP14" i="1"/>
  <c r="HW14" i="1" s="1"/>
  <c r="HX14" i="1" s="1"/>
  <c r="IQ49" i="1"/>
  <c r="IY49" i="1" s="1"/>
  <c r="IZ49" i="1" s="1"/>
  <c r="HP12" i="1"/>
  <c r="HW12" i="1" s="1"/>
  <c r="HX12" i="1" s="1"/>
  <c r="HP20" i="1"/>
  <c r="HW20" i="1" s="1"/>
  <c r="HX20" i="1" s="1"/>
  <c r="HP11" i="1"/>
  <c r="HW11" i="1" s="1"/>
  <c r="HX11" i="1" s="1"/>
  <c r="HP8" i="1"/>
  <c r="HW8" i="1" s="1"/>
  <c r="HX8" i="1" s="1"/>
  <c r="HP22" i="1"/>
  <c r="HW22" i="1" s="1"/>
  <c r="HX22" i="1" s="1"/>
  <c r="HP16" i="1"/>
  <c r="HW16" i="1" s="1"/>
  <c r="HX16" i="1" s="1"/>
  <c r="HP23" i="1"/>
  <c r="HW23" i="1" s="1"/>
  <c r="HX23" i="1" s="1"/>
  <c r="HP21" i="1"/>
  <c r="HW21" i="1" s="1"/>
  <c r="HX21" i="1" s="1"/>
  <c r="JI23" i="1" l="1"/>
  <c r="JF8" i="1"/>
  <c r="JF6" i="1"/>
  <c r="JD8" i="1"/>
  <c r="JE18" i="1"/>
  <c r="JD13" i="1"/>
  <c r="JE7" i="1"/>
  <c r="JG8" i="1"/>
  <c r="JI8" i="1"/>
  <c r="JI14" i="1"/>
  <c r="JF16" i="1"/>
  <c r="JE23" i="1"/>
  <c r="JG9" i="1"/>
  <c r="JI18" i="1"/>
  <c r="JL22" i="1"/>
  <c r="JE20" i="1"/>
  <c r="JE12" i="1"/>
  <c r="JF22" i="1"/>
  <c r="JG18" i="1"/>
  <c r="JD25" i="1"/>
  <c r="JI17" i="1"/>
  <c r="JE19" i="1"/>
  <c r="JE17" i="1"/>
  <c r="JF17" i="1"/>
  <c r="JI24" i="1"/>
  <c r="JD18" i="1"/>
  <c r="JI13" i="1"/>
  <c r="JF9" i="1"/>
  <c r="JD22" i="1"/>
  <c r="JI12" i="1"/>
  <c r="JI20" i="1"/>
  <c r="JI9" i="1"/>
  <c r="JE22" i="1"/>
  <c r="JF18" i="1"/>
  <c r="JE8" i="1"/>
  <c r="JG16" i="1"/>
  <c r="JD19" i="1"/>
  <c r="JQ11" i="1"/>
  <c r="JN11" i="1"/>
  <c r="JO22" i="1"/>
  <c r="JM11" i="1"/>
  <c r="JM15" i="1"/>
  <c r="JN22" i="1"/>
  <c r="JL11" i="1"/>
  <c r="JE10" i="1"/>
  <c r="JD6" i="1"/>
  <c r="JG13" i="1"/>
  <c r="JF21" i="1"/>
  <c r="JF20" i="1"/>
  <c r="JG14" i="1"/>
  <c r="JF19" i="1"/>
  <c r="JE13" i="1"/>
  <c r="JG15" i="1"/>
  <c r="JE14" i="1"/>
  <c r="JD17" i="1"/>
  <c r="JD23" i="1"/>
  <c r="JD20" i="1"/>
  <c r="JD15" i="1"/>
  <c r="JF23" i="1"/>
  <c r="JF10" i="1"/>
  <c r="JV42" i="1" s="1"/>
  <c r="JG6" i="1"/>
  <c r="JG7" i="1"/>
  <c r="JI25" i="1"/>
  <c r="JG17" i="1"/>
  <c r="JD9" i="1"/>
  <c r="JF13" i="1"/>
  <c r="JI6" i="1"/>
  <c r="JQ22" i="1"/>
  <c r="JM22" i="1"/>
  <c r="JO15" i="1"/>
  <c r="JM9" i="1"/>
  <c r="JO11" i="1"/>
  <c r="JQ8" i="1"/>
  <c r="JQ10" i="1"/>
  <c r="JO12" i="1"/>
  <c r="JO17" i="1"/>
  <c r="JQ13" i="1"/>
  <c r="JN15" i="1"/>
  <c r="JL19" i="1"/>
  <c r="JQ17" i="1"/>
  <c r="JQ16" i="1"/>
  <c r="JM25" i="1"/>
  <c r="JL6" i="1"/>
  <c r="JM12" i="1"/>
  <c r="JL23" i="1"/>
  <c r="JL20" i="1"/>
  <c r="JL15" i="1"/>
  <c r="JN23" i="1"/>
  <c r="JN7" i="1"/>
  <c r="JO19" i="1"/>
  <c r="JQ15" i="1"/>
  <c r="JL12" i="1"/>
  <c r="JM6" i="1"/>
  <c r="JQ9" i="1"/>
  <c r="JO7" i="1"/>
  <c r="JM19" i="1"/>
  <c r="JN19" i="1"/>
  <c r="JQ19" i="1"/>
  <c r="JM20" i="1"/>
  <c r="JL7" i="1"/>
  <c r="JM7" i="1"/>
  <c r="JM17" i="1"/>
  <c r="JN17" i="1"/>
  <c r="JN20" i="1"/>
  <c r="JQ7" i="1"/>
  <c r="JN24" i="1"/>
  <c r="JO16" i="1"/>
  <c r="JM18" i="1"/>
  <c r="JN21" i="1"/>
  <c r="JO21" i="1"/>
  <c r="JE6" i="1"/>
  <c r="JD10" i="1"/>
  <c r="JT42" i="1" s="1"/>
  <c r="JI22" i="1"/>
  <c r="JG23" i="1"/>
  <c r="JE25" i="1"/>
  <c r="JE15" i="1"/>
  <c r="JG22" i="1"/>
  <c r="JD21" i="1"/>
  <c r="JD7" i="1"/>
  <c r="JE9" i="1"/>
  <c r="JF11" i="1"/>
  <c r="JI10" i="1"/>
  <c r="JE16" i="1"/>
  <c r="JF12" i="1"/>
  <c r="JF14" i="1"/>
  <c r="JI7" i="1"/>
  <c r="JF24" i="1"/>
  <c r="JI15" i="1"/>
  <c r="JG11" i="1"/>
  <c r="JE21" i="1"/>
  <c r="JG20" i="1"/>
  <c r="JE11" i="1"/>
  <c r="JI19" i="1"/>
  <c r="JD12" i="1"/>
  <c r="JI16" i="1"/>
  <c r="JG25" i="1"/>
  <c r="JG21" i="1"/>
  <c r="JD11" i="1"/>
  <c r="JG24" i="1"/>
  <c r="JF25" i="1"/>
  <c r="JF15" i="1"/>
  <c r="JG10" i="1"/>
  <c r="JU42" i="1" s="1"/>
  <c r="JD24" i="1"/>
  <c r="JE24" i="1"/>
  <c r="JF7" i="1"/>
  <c r="JD16" i="1"/>
  <c r="JG19" i="1"/>
  <c r="JD14" i="1"/>
  <c r="JI21" i="1"/>
  <c r="JG12" i="1"/>
  <c r="JI11" i="1"/>
  <c r="JL14" i="1"/>
  <c r="JQ6" i="1"/>
  <c r="JQ24" i="1"/>
  <c r="JN16" i="1"/>
  <c r="JL8" i="1"/>
  <c r="JN9" i="1"/>
  <c r="JO9" i="1"/>
  <c r="JQ12" i="1"/>
  <c r="JL10" i="1"/>
  <c r="JL21" i="1"/>
  <c r="JQ18" i="1"/>
  <c r="JO14" i="1"/>
  <c r="JQ14" i="1"/>
  <c r="JQ23" i="1"/>
  <c r="JO25" i="1"/>
  <c r="JM16" i="1"/>
  <c r="JL25" i="1"/>
  <c r="JM21" i="1"/>
  <c r="JO10" i="1"/>
  <c r="JL16" i="1"/>
  <c r="JO23" i="1"/>
  <c r="JN10" i="1"/>
  <c r="JN14" i="1"/>
  <c r="JN18" i="1"/>
  <c r="JN8" i="1"/>
  <c r="JN25" i="1"/>
  <c r="JM8" i="1"/>
  <c r="JO18" i="1"/>
  <c r="JN6" i="1"/>
  <c r="JM14" i="1"/>
  <c r="JL13" i="1"/>
  <c r="JM24" i="1"/>
  <c r="JN13" i="1"/>
  <c r="JM10" i="1"/>
  <c r="JQ21" i="1"/>
  <c r="JL18" i="1"/>
  <c r="JL9" i="1"/>
  <c r="JL17" i="1"/>
  <c r="JO8" i="1"/>
  <c r="JN12" i="1"/>
  <c r="JQ25" i="1"/>
  <c r="JM23" i="1"/>
  <c r="JL24" i="1"/>
  <c r="JO6" i="1"/>
  <c r="JO13" i="1"/>
  <c r="JO24" i="1"/>
  <c r="JO20" i="1"/>
  <c r="JQ20" i="1"/>
  <c r="JM13" i="1"/>
  <c r="IY27" i="1"/>
  <c r="JP39" i="1"/>
  <c r="JW33" i="1" s="1"/>
  <c r="JP50" i="1"/>
  <c r="JP62" i="1"/>
  <c r="JP51" i="1"/>
  <c r="JP34" i="1"/>
  <c r="JW28" i="1" s="1"/>
  <c r="JL32" i="1"/>
  <c r="JT26" i="1" s="1"/>
  <c r="JN33" i="1"/>
  <c r="JV27" i="1" s="1"/>
  <c r="JP64" i="1"/>
  <c r="JP38" i="1"/>
  <c r="JW32" i="1" s="1"/>
  <c r="JN32" i="1"/>
  <c r="JV26" i="1" s="1"/>
  <c r="JO32" i="1"/>
  <c r="JP32" i="1"/>
  <c r="JW26" i="1" s="1"/>
  <c r="JP41" i="1"/>
  <c r="JW35" i="1" s="1"/>
  <c r="JP52" i="1"/>
  <c r="JP31" i="1"/>
  <c r="JW25" i="1" s="1"/>
  <c r="JP55" i="1"/>
  <c r="JP42" i="1"/>
  <c r="JW36" i="1" s="1"/>
  <c r="JO31" i="1"/>
  <c r="JM32" i="1"/>
  <c r="JU26" i="1" s="1"/>
  <c r="JP46" i="1"/>
  <c r="JP61" i="1"/>
  <c r="JN31" i="1"/>
  <c r="JV25" i="1" s="1"/>
  <c r="JP40" i="1"/>
  <c r="JW34" i="1" s="1"/>
  <c r="JP35" i="1"/>
  <c r="JW29" i="1" s="1"/>
  <c r="JP43" i="1"/>
  <c r="JW37" i="1" s="1"/>
  <c r="JP54" i="1"/>
  <c r="JP47" i="1"/>
  <c r="JP59" i="1"/>
  <c r="JP45" i="1"/>
  <c r="JW39" i="1" s="1"/>
  <c r="JP33" i="1"/>
  <c r="JW27" i="1" s="1"/>
  <c r="JM31" i="1"/>
  <c r="JU25" i="1" s="1"/>
  <c r="JP56" i="1"/>
  <c r="JM33" i="1"/>
  <c r="JU27" i="1" s="1"/>
  <c r="JL33" i="1"/>
  <c r="JT27" i="1" s="1"/>
  <c r="JP44" i="1"/>
  <c r="JW38" i="1" s="1"/>
  <c r="JP37" i="1"/>
  <c r="JW31" i="1" s="1"/>
  <c r="JP48" i="1"/>
  <c r="JP58" i="1"/>
  <c r="JP49" i="1"/>
  <c r="JP63" i="1"/>
  <c r="JP57" i="1"/>
  <c r="JP60" i="1"/>
  <c r="JP36" i="1"/>
  <c r="JW30" i="1" s="1"/>
  <c r="JO33" i="1"/>
  <c r="JP53" i="1"/>
  <c r="JL31" i="1"/>
  <c r="JT25" i="1" s="1"/>
  <c r="JH33" i="1"/>
  <c r="JW9" i="1" s="1"/>
  <c r="JE33" i="1"/>
  <c r="JU9" i="1" s="1"/>
  <c r="JD34" i="1"/>
  <c r="JT10" i="1" s="1"/>
  <c r="JD31" i="1"/>
  <c r="JT7" i="1" s="1"/>
  <c r="JH31" i="1"/>
  <c r="JW7" i="1" s="1"/>
  <c r="JH32" i="1"/>
  <c r="JW8" i="1" s="1"/>
  <c r="JG32" i="1"/>
  <c r="JE34" i="1"/>
  <c r="JU10" i="1" s="1"/>
  <c r="JG34" i="1"/>
  <c r="JE31" i="1"/>
  <c r="JU7" i="1" s="1"/>
  <c r="JH34" i="1"/>
  <c r="JW10" i="1" s="1"/>
  <c r="JF32" i="1"/>
  <c r="JV8" i="1" s="1"/>
  <c r="JD32" i="1"/>
  <c r="JT8" i="1" s="1"/>
  <c r="HW5" i="1"/>
  <c r="JE32" i="1"/>
  <c r="JU8" i="1" s="1"/>
  <c r="JG33" i="1"/>
  <c r="JF34" i="1"/>
  <c r="JV10" i="1" s="1"/>
  <c r="JF33" i="1"/>
  <c r="JV9" i="1" s="1"/>
  <c r="JD33" i="1"/>
  <c r="JT9" i="1" s="1"/>
  <c r="JG31" i="1"/>
  <c r="JF31" i="1"/>
  <c r="JV7" i="1" s="1"/>
  <c r="HW4" i="1" l="1"/>
  <c r="HX5" i="1"/>
  <c r="HX4" i="1" s="1"/>
  <c r="IY4" i="1"/>
  <c r="IZ27" i="1"/>
  <c r="IZ4" i="1" s="1"/>
  <c r="IY3" i="1" l="1"/>
  <c r="JH48" i="1"/>
  <c r="JH49" i="1"/>
  <c r="JH38" i="1"/>
  <c r="JW14" i="1" s="1"/>
  <c r="JH40" i="1"/>
  <c r="JW16" i="1" s="1"/>
  <c r="JH41" i="1"/>
  <c r="JW17" i="1" s="1"/>
  <c r="JH47" i="1"/>
  <c r="JH42" i="1"/>
  <c r="JW18" i="1" s="1"/>
  <c r="JW42" i="1"/>
  <c r="JH44" i="1"/>
  <c r="JW20" i="1" s="1"/>
  <c r="JH45" i="1"/>
  <c r="JW21" i="1" s="1"/>
  <c r="JH43" i="1"/>
  <c r="JW19" i="1" s="1"/>
  <c r="JH50" i="1"/>
  <c r="JH36" i="1"/>
  <c r="JW12" i="1" s="1"/>
  <c r="JH37" i="1"/>
  <c r="JW13" i="1" s="1"/>
  <c r="JH39" i="1"/>
  <c r="JW15" i="1" s="1"/>
  <c r="JH46" i="1"/>
  <c r="JM36" i="1" l="1"/>
  <c r="JU30" i="1" s="1"/>
  <c r="JO38" i="1"/>
  <c r="JN41" i="1"/>
  <c r="JV35" i="1" s="1"/>
  <c r="JL44" i="1"/>
  <c r="JT38" i="1" s="1"/>
  <c r="JM49" i="1"/>
  <c r="JL55" i="1"/>
  <c r="JL59" i="1"/>
  <c r="JL63" i="1"/>
  <c r="JF36" i="1"/>
  <c r="JV12" i="1" s="1"/>
  <c r="JG38" i="1"/>
  <c r="JE42" i="1"/>
  <c r="JU18" i="1" s="1"/>
  <c r="JE45" i="1"/>
  <c r="JU21" i="1" s="1"/>
  <c r="JF49" i="1"/>
  <c r="JN36" i="1"/>
  <c r="JV30" i="1" s="1"/>
  <c r="JM44" i="1"/>
  <c r="JU38" i="1" s="1"/>
  <c r="JL48" i="1"/>
  <c r="JO50" i="1"/>
  <c r="JN53" i="1"/>
  <c r="JM57" i="1"/>
  <c r="JM61" i="1"/>
  <c r="JO35" i="1"/>
  <c r="JF38" i="1"/>
  <c r="JV14" i="1" s="1"/>
  <c r="JG42" i="1"/>
  <c r="JG46" i="1"/>
  <c r="JM37" i="1"/>
  <c r="JU31" i="1" s="1"/>
  <c r="JM41" i="1"/>
  <c r="JU35" i="1" s="1"/>
  <c r="JN45" i="1"/>
  <c r="JV39" i="1" s="1"/>
  <c r="JN60" i="1"/>
  <c r="JD47" i="1"/>
  <c r="JO44" i="1"/>
  <c r="JM50" i="1"/>
  <c r="JO62" i="1"/>
  <c r="JD43" i="1"/>
  <c r="JT19" i="1" s="1"/>
  <c r="JO39" i="1"/>
  <c r="JN57" i="1"/>
  <c r="JG43" i="1"/>
  <c r="JM45" i="1"/>
  <c r="JU39" i="1" s="1"/>
  <c r="JL39" i="1"/>
  <c r="JT33" i="1" s="1"/>
  <c r="JD42" i="1"/>
  <c r="JT18" i="1" s="1"/>
  <c r="JO63" i="1"/>
  <c r="JN35" i="1"/>
  <c r="JV29" i="1" s="1"/>
  <c r="JM48" i="1"/>
  <c r="JO58" i="1"/>
  <c r="JF46" i="1"/>
  <c r="JO43" i="1"/>
  <c r="JN61" i="1"/>
  <c r="JG47" i="1"/>
  <c r="JO51" i="1"/>
  <c r="JO36" i="1"/>
  <c r="JN39" i="1"/>
  <c r="JV33" i="1" s="1"/>
  <c r="JL42" i="1"/>
  <c r="JT36" i="1" s="1"/>
  <c r="JO45" i="1"/>
  <c r="JM51" i="1"/>
  <c r="JL56" i="1"/>
  <c r="JL60" i="1"/>
  <c r="JL64" i="1"/>
  <c r="JG36" i="1"/>
  <c r="JE39" i="1"/>
  <c r="JU15" i="1" s="1"/>
  <c r="JE43" i="1"/>
  <c r="JU19" i="1" s="1"/>
  <c r="JD46" i="1"/>
  <c r="JE50" i="1"/>
  <c r="JM38" i="1"/>
  <c r="JU32" i="1" s="1"/>
  <c r="JL45" i="1"/>
  <c r="JT39" i="1" s="1"/>
  <c r="JO48" i="1"/>
  <c r="JN51" i="1"/>
  <c r="JM54" i="1"/>
  <c r="JM58" i="1"/>
  <c r="JM62" i="1"/>
  <c r="JL35" i="1"/>
  <c r="JT29" i="1" s="1"/>
  <c r="JF39" i="1"/>
  <c r="JV15" i="1" s="1"/>
  <c r="JF43" i="1"/>
  <c r="JV19" i="1" s="1"/>
  <c r="JE47" i="1"/>
  <c r="JN38" i="1"/>
  <c r="JV32" i="1" s="1"/>
  <c r="JN42" i="1"/>
  <c r="JV36" i="1" s="1"/>
  <c r="JN54" i="1"/>
  <c r="JN62" i="1"/>
  <c r="JE41" i="1"/>
  <c r="JU17" i="1" s="1"/>
  <c r="JD49" i="1"/>
  <c r="JL47" i="1"/>
  <c r="JL51" i="1"/>
  <c r="JO56" i="1"/>
  <c r="JO64" i="1"/>
  <c r="JE40" i="1"/>
  <c r="JU16" i="1" s="1"/>
  <c r="JG45" i="1"/>
  <c r="JG50" i="1"/>
  <c r="JO41" i="1"/>
  <c r="JN50" i="1"/>
  <c r="JN59" i="1"/>
  <c r="JD37" i="1"/>
  <c r="JT13" i="1" s="1"/>
  <c r="JF47" i="1"/>
  <c r="JO53" i="1"/>
  <c r="JM46" i="1"/>
  <c r="JG49" i="1"/>
  <c r="JL37" i="1"/>
  <c r="JT31" i="1" s="1"/>
  <c r="JN34" i="1"/>
  <c r="JV28" i="1" s="1"/>
  <c r="JF48" i="1"/>
  <c r="JN37" i="1"/>
  <c r="JV31" i="1" s="1"/>
  <c r="JL40" i="1"/>
  <c r="JT34" i="1" s="1"/>
  <c r="JO42" i="1"/>
  <c r="JN46" i="1"/>
  <c r="JM53" i="1"/>
  <c r="JL57" i="1"/>
  <c r="JL61" i="1"/>
  <c r="JM34" i="1"/>
  <c r="JU28" i="1" s="1"/>
  <c r="JE37" i="1"/>
  <c r="JU13" i="1" s="1"/>
  <c r="JD40" i="1"/>
  <c r="JT16" i="1" s="1"/>
  <c r="JD44" i="1"/>
  <c r="JT20" i="1" s="1"/>
  <c r="JD48" i="1"/>
  <c r="JH35" i="1"/>
  <c r="JW11" i="1" s="1"/>
  <c r="JM40" i="1"/>
  <c r="JU34" i="1" s="1"/>
  <c r="JO46" i="1"/>
  <c r="JN49" i="1"/>
  <c r="JL52" i="1"/>
  <c r="JM55" i="1"/>
  <c r="JM59" i="1"/>
  <c r="JM63" i="1"/>
  <c r="JF37" i="1"/>
  <c r="JV13" i="1" s="1"/>
  <c r="JG40" i="1"/>
  <c r="JE44" i="1"/>
  <c r="JU20" i="1" s="1"/>
  <c r="JF50" i="1"/>
  <c r="JM39" i="1"/>
  <c r="JU33" i="1" s="1"/>
  <c r="JM43" i="1"/>
  <c r="JU37" i="1" s="1"/>
  <c r="JN56" i="1"/>
  <c r="JN64" i="1"/>
  <c r="JD50" i="1"/>
  <c r="JL34" i="1"/>
  <c r="JT28" i="1" s="1"/>
  <c r="JN52" i="1"/>
  <c r="JO61" i="1"/>
  <c r="JL41" i="1"/>
  <c r="JT35" i="1" s="1"/>
  <c r="JL38" i="1"/>
  <c r="JT32" i="1" s="1"/>
  <c r="JO40" i="1"/>
  <c r="JN43" i="1"/>
  <c r="JV37" i="1" s="1"/>
  <c r="JM47" i="1"/>
  <c r="JL54" i="1"/>
  <c r="JL58" i="1"/>
  <c r="JL62" i="1"/>
  <c r="JD36" i="1"/>
  <c r="JT12" i="1" s="1"/>
  <c r="JE38" i="1"/>
  <c r="JU14" i="1" s="1"/>
  <c r="JG41" i="1"/>
  <c r="JG44" i="1"/>
  <c r="JG48" i="1"/>
  <c r="JD35" i="1"/>
  <c r="JT11" i="1" s="1"/>
  <c r="JM42" i="1"/>
  <c r="JU36" i="1" s="1"/>
  <c r="JN47" i="1"/>
  <c r="JL50" i="1"/>
  <c r="JO52" i="1"/>
  <c r="JM56" i="1"/>
  <c r="JM60" i="1"/>
  <c r="JM64" i="1"/>
  <c r="JD38" i="1"/>
  <c r="JT14" i="1" s="1"/>
  <c r="JF42" i="1"/>
  <c r="JV18" i="1" s="1"/>
  <c r="JF45" i="1"/>
  <c r="JV21" i="1" s="1"/>
  <c r="JG35" i="1"/>
  <c r="JN40" i="1"/>
  <c r="JV34" i="1" s="1"/>
  <c r="JN44" i="1"/>
  <c r="JV38" i="1" s="1"/>
  <c r="JN58" i="1"/>
  <c r="JM35" i="1"/>
  <c r="JU29" i="1" s="1"/>
  <c r="JE46" i="1"/>
  <c r="JE35" i="1"/>
  <c r="JU11" i="1" s="1"/>
  <c r="JL49" i="1"/>
  <c r="JL53" i="1"/>
  <c r="JO60" i="1"/>
  <c r="JE36" i="1"/>
  <c r="JU12" i="1" s="1"/>
  <c r="JF41" i="1"/>
  <c r="JV17" i="1" s="1"/>
  <c r="JE48" i="1"/>
  <c r="JO37" i="1"/>
  <c r="JL46" i="1"/>
  <c r="JN55" i="1"/>
  <c r="JN63" i="1"/>
  <c r="JF40" i="1"/>
  <c r="JV16" i="1" s="1"/>
  <c r="JL43" i="1"/>
  <c r="JT37" i="1" s="1"/>
  <c r="JF35" i="1"/>
  <c r="JV11" i="1" s="1"/>
  <c r="JO57" i="1"/>
  <c r="JD45" i="1"/>
  <c r="JT21" i="1" s="1"/>
  <c r="JO55" i="1"/>
  <c r="JO59" i="1"/>
  <c r="JD39" i="1"/>
  <c r="JT15" i="1" s="1"/>
  <c r="JO54" i="1"/>
  <c r="JG37" i="1"/>
  <c r="JE49" i="1"/>
  <c r="JN48" i="1"/>
  <c r="JO34" i="1"/>
  <c r="JL36" i="1"/>
  <c r="JT30" i="1" s="1"/>
  <c r="JF44" i="1"/>
  <c r="JV20" i="1" s="1"/>
  <c r="JM52" i="1"/>
  <c r="JD41" i="1"/>
  <c r="JT17" i="1" s="1"/>
  <c r="IZ3" i="1"/>
  <c r="JG39" i="1"/>
  <c r="JO49" i="1"/>
  <c r="JO47" i="1"/>
</calcChain>
</file>

<file path=xl/sharedStrings.xml><?xml version="1.0" encoding="utf-8"?>
<sst xmlns="http://schemas.openxmlformats.org/spreadsheetml/2006/main" count="511" uniqueCount="239">
  <si>
    <t>Name</t>
    <phoneticPr fontId="2"/>
  </si>
  <si>
    <t>A</t>
    <phoneticPr fontId="2"/>
  </si>
  <si>
    <t>A</t>
    <phoneticPr fontId="2"/>
  </si>
  <si>
    <t>B</t>
    <phoneticPr fontId="2"/>
  </si>
  <si>
    <t>Class</t>
    <phoneticPr fontId="2"/>
  </si>
  <si>
    <t>A</t>
    <phoneticPr fontId="2"/>
  </si>
  <si>
    <t>暫定ランキング資格</t>
    <rPh sb="0" eb="2">
      <t>ザンテイ</t>
    </rPh>
    <rPh sb="7" eb="9">
      <t>シカク</t>
    </rPh>
    <phoneticPr fontId="2"/>
  </si>
  <si>
    <t>確定ランキング資格</t>
    <rPh sb="0" eb="2">
      <t>カクテイ</t>
    </rPh>
    <rPh sb="7" eb="9">
      <t>シカク</t>
    </rPh>
    <phoneticPr fontId="2"/>
  </si>
  <si>
    <t>単純平均</t>
    <rPh sb="0" eb="4">
      <t>タンジュンヘイキン</t>
    </rPh>
    <phoneticPr fontId="2"/>
  </si>
  <si>
    <t>生スコア14</t>
    <rPh sb="0" eb="1">
      <t>ナマ</t>
    </rPh>
    <phoneticPr fontId="2"/>
  </si>
  <si>
    <t>生スコア15</t>
    <rPh sb="0" eb="1">
      <t>ナマ</t>
    </rPh>
    <phoneticPr fontId="2"/>
  </si>
  <si>
    <t>生スコア16</t>
    <rPh sb="0" eb="1">
      <t>ナマ</t>
    </rPh>
    <phoneticPr fontId="2"/>
  </si>
  <si>
    <t>生スコア17</t>
    <rPh sb="0" eb="1">
      <t>ナマ</t>
    </rPh>
    <phoneticPr fontId="2"/>
  </si>
  <si>
    <t>生スコア18</t>
    <rPh sb="0" eb="1">
      <t>ナマ</t>
    </rPh>
    <phoneticPr fontId="2"/>
  </si>
  <si>
    <t>生スコア19</t>
    <rPh sb="0" eb="1">
      <t>ナマ</t>
    </rPh>
    <phoneticPr fontId="2"/>
  </si>
  <si>
    <t>生スコア20</t>
    <rPh sb="0" eb="1">
      <t>ナマ</t>
    </rPh>
    <phoneticPr fontId="2"/>
  </si>
  <si>
    <t>生スコア21</t>
    <rPh sb="0" eb="1">
      <t>ナマ</t>
    </rPh>
    <phoneticPr fontId="2"/>
  </si>
  <si>
    <t>生スコア22</t>
    <rPh sb="0" eb="1">
      <t>ナマ</t>
    </rPh>
    <phoneticPr fontId="2"/>
  </si>
  <si>
    <t>生スコア23</t>
    <rPh sb="0" eb="1">
      <t>ナマ</t>
    </rPh>
    <phoneticPr fontId="2"/>
  </si>
  <si>
    <t>生スコア24</t>
    <rPh sb="0" eb="1">
      <t>ナマ</t>
    </rPh>
    <phoneticPr fontId="2"/>
  </si>
  <si>
    <t>生スコア25</t>
    <rPh sb="0" eb="1">
      <t>ナマ</t>
    </rPh>
    <phoneticPr fontId="2"/>
  </si>
  <si>
    <t>生スコア26</t>
    <rPh sb="0" eb="1">
      <t>ナマ</t>
    </rPh>
    <phoneticPr fontId="2"/>
  </si>
  <si>
    <t>シード判別</t>
    <rPh sb="3" eb="5">
      <t>ハンベツ</t>
    </rPh>
    <phoneticPr fontId="2"/>
  </si>
  <si>
    <t>Rank in A</t>
    <phoneticPr fontId="2"/>
  </si>
  <si>
    <t>Rank判別 A</t>
    <rPh sb="4" eb="6">
      <t>ハンベツ</t>
    </rPh>
    <phoneticPr fontId="2"/>
  </si>
  <si>
    <t>ベスト５上から順に比較</t>
    <rPh sb="4" eb="5">
      <t>ウエ</t>
    </rPh>
    <rPh sb="7" eb="8">
      <t>ジュン</t>
    </rPh>
    <rPh sb="9" eb="11">
      <t>ヒカク</t>
    </rPh>
    <phoneticPr fontId="2"/>
  </si>
  <si>
    <t>名前</t>
    <rPh sb="0" eb="2">
      <t>ナマエ</t>
    </rPh>
    <phoneticPr fontId="2"/>
  </si>
  <si>
    <t>右ランキング表の表示用</t>
    <rPh sb="0" eb="1">
      <t>ミギ</t>
    </rPh>
    <rPh sb="6" eb="11">
      <t>ヒョウジヨウ</t>
    </rPh>
    <phoneticPr fontId="2"/>
  </si>
  <si>
    <t>5位判別用</t>
    <rPh sb="1" eb="2">
      <t>イ</t>
    </rPh>
    <rPh sb="2" eb="4">
      <t>ハンベツ</t>
    </rPh>
    <rPh sb="4" eb="5">
      <t>ヨウ</t>
    </rPh>
    <phoneticPr fontId="2"/>
  </si>
  <si>
    <t>Aランク決定数値</t>
    <rPh sb="4" eb="6">
      <t>ケッテイ</t>
    </rPh>
    <rPh sb="6" eb="7">
      <t>スウ</t>
    </rPh>
    <rPh sb="7" eb="8">
      <t>チ</t>
    </rPh>
    <phoneticPr fontId="2"/>
  </si>
  <si>
    <t>シニア除きAVG</t>
    <rPh sb="3" eb="4">
      <t>ノゾ</t>
    </rPh>
    <phoneticPr fontId="2"/>
  </si>
  <si>
    <t>Rank判別 B</t>
    <rPh sb="4" eb="6">
      <t>ハンベツ</t>
    </rPh>
    <phoneticPr fontId="2"/>
  </si>
  <si>
    <t>Rank in B</t>
    <phoneticPr fontId="2"/>
  </si>
  <si>
    <t>A</t>
  </si>
  <si>
    <t>５位判定</t>
    <rPh sb="1" eb="2">
      <t>イ</t>
    </rPh>
    <rPh sb="2" eb="4">
      <t>ハンテイ</t>
    </rPh>
    <phoneticPr fontId="2"/>
  </si>
  <si>
    <t>生スコア27</t>
    <rPh sb="0" eb="1">
      <t>ナマ</t>
    </rPh>
    <phoneticPr fontId="2"/>
  </si>
  <si>
    <t>生スコア28</t>
    <rPh sb="0" eb="1">
      <t>ナマ</t>
    </rPh>
    <phoneticPr fontId="2"/>
  </si>
  <si>
    <t>B</t>
  </si>
  <si>
    <t>ベスト6-10上から順に比較</t>
    <phoneticPr fontId="2"/>
  </si>
  <si>
    <t>(有効出場回数)</t>
    <rPh sb="1" eb="3">
      <t>ユウコウ</t>
    </rPh>
    <rPh sb="3" eb="5">
      <t>シュツジョウ</t>
    </rPh>
    <rPh sb="5" eb="7">
      <t>カイスウ</t>
    </rPh>
    <phoneticPr fontId="2"/>
  </si>
  <si>
    <t>シード</t>
    <phoneticPr fontId="2"/>
  </si>
  <si>
    <t>シード</t>
    <phoneticPr fontId="2"/>
  </si>
  <si>
    <t>予選</t>
    <rPh sb="0" eb="2">
      <t>ヨセン</t>
    </rPh>
    <phoneticPr fontId="2"/>
  </si>
  <si>
    <t>ミュア</t>
    <phoneticPr fontId="2"/>
  </si>
  <si>
    <t>ヘッド</t>
    <phoneticPr fontId="2"/>
  </si>
  <si>
    <t>クラブ</t>
    <phoneticPr fontId="2"/>
  </si>
  <si>
    <t>選手権</t>
    <rPh sb="0" eb="3">
      <t>センシュケン</t>
    </rPh>
    <phoneticPr fontId="2"/>
  </si>
  <si>
    <t>シニア</t>
    <phoneticPr fontId="2"/>
  </si>
  <si>
    <t>月例</t>
    <rPh sb="0" eb="2">
      <t>ゲツレイ</t>
    </rPh>
    <phoneticPr fontId="2"/>
  </si>
  <si>
    <t>平日</t>
    <rPh sb="0" eb="2">
      <t>ヘイジツ</t>
    </rPh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</si>
  <si>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</si>
  <si>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</si>
  <si>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</si>
  <si>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</si>
  <si>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</si>
  <si>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</si>
  <si>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</si>
  <si>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</si>
  <si>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競技</t>
    <rPh sb="0" eb="2">
      <t>キョウギ</t>
    </rPh>
    <phoneticPr fontId="2"/>
  </si>
  <si>
    <t>出場数</t>
    <rPh sb="0" eb="3">
      <t>シュツジョウスウ</t>
    </rPh>
    <phoneticPr fontId="2"/>
  </si>
  <si>
    <t>BWC</t>
    <phoneticPr fontId="2"/>
  </si>
  <si>
    <t>シード</t>
    <phoneticPr fontId="2"/>
  </si>
  <si>
    <t>経過日数</t>
    <rPh sb="0" eb="4">
      <t>ケイカニッスウ</t>
    </rPh>
    <phoneticPr fontId="2"/>
  </si>
  <si>
    <t>Best</t>
    <phoneticPr fontId="2"/>
  </si>
  <si>
    <t>暫定</t>
    <rPh sb="0" eb="2">
      <t>ザンテイ</t>
    </rPh>
    <phoneticPr fontId="2"/>
  </si>
  <si>
    <t>best１</t>
    <phoneticPr fontId="2"/>
  </si>
  <si>
    <t>best２</t>
  </si>
  <si>
    <t>best３</t>
  </si>
  <si>
    <t>best４</t>
  </si>
  <si>
    <t>best５</t>
  </si>
  <si>
    <t>暫定AVG</t>
    <rPh sb="0" eb="2">
      <t>ザンテイ</t>
    </rPh>
    <phoneticPr fontId="2"/>
  </si>
  <si>
    <t>非表示</t>
    <rPh sb="0" eb="3">
      <t>ヒヒョウジ</t>
    </rPh>
    <phoneticPr fontId="2"/>
  </si>
  <si>
    <t>ベスト5上から順に比較</t>
    <rPh sb="4" eb="5">
      <t>ウエ</t>
    </rPh>
    <rPh sb="7" eb="8">
      <t>ジュン</t>
    </rPh>
    <rPh sb="9" eb="11">
      <t>ヒカク</t>
    </rPh>
    <phoneticPr fontId="2"/>
  </si>
  <si>
    <t>①各競技の経過日数判別欄　（有効出場は１、無効、欠場は０）</t>
    <rPh sb="1" eb="4">
      <t>カクキョウギ</t>
    </rPh>
    <rPh sb="5" eb="12">
      <t>ケイカニッスウハンベツラン</t>
    </rPh>
    <rPh sb="14" eb="18">
      <t>ユウコウシュツジョウ</t>
    </rPh>
    <rPh sb="21" eb="23">
      <t>ムコウ</t>
    </rPh>
    <rPh sb="24" eb="26">
      <t>ケツジョウ</t>
    </rPh>
    <phoneticPr fontId="2"/>
  </si>
  <si>
    <t>資格有無判別</t>
    <rPh sb="0" eb="2">
      <t>シカク</t>
    </rPh>
    <rPh sb="2" eb="4">
      <t>ウム</t>
    </rPh>
    <rPh sb="4" eb="6">
      <t>ハンベツ</t>
    </rPh>
    <phoneticPr fontId="2"/>
  </si>
  <si>
    <t>③暫定ランキング算出（②をもとに）</t>
    <rPh sb="1" eb="3">
      <t>ザンテイ</t>
    </rPh>
    <rPh sb="8" eb="10">
      <t>サンシュツ</t>
    </rPh>
    <phoneticPr fontId="2"/>
  </si>
  <si>
    <t>④確定ランク算出</t>
    <rPh sb="1" eb="3">
      <t>カクテイ</t>
    </rPh>
    <rPh sb="6" eb="8">
      <t>サンシュツ</t>
    </rPh>
    <phoneticPr fontId="2"/>
  </si>
  <si>
    <t>総合パラメーター</t>
    <rPh sb="0" eb="2">
      <t>ソウゴウ</t>
    </rPh>
    <phoneticPr fontId="2"/>
  </si>
  <si>
    <t>AB総合　Rank</t>
    <rPh sb="2" eb="4">
      <t>ソウゴウ</t>
    </rPh>
    <phoneticPr fontId="2"/>
  </si>
  <si>
    <t>Best5比較に加えてAだけのRank算出の為にBを除外処理</t>
    <rPh sb="5" eb="7">
      <t>ヒカク</t>
    </rPh>
    <rPh sb="8" eb="9">
      <t>クワ</t>
    </rPh>
    <rPh sb="19" eb="21">
      <t>サンシュツ</t>
    </rPh>
    <rPh sb="22" eb="23">
      <t>タメ</t>
    </rPh>
    <rPh sb="26" eb="28">
      <t>ジョガイ</t>
    </rPh>
    <rPh sb="28" eb="30">
      <t>ショリ</t>
    </rPh>
    <phoneticPr fontId="2"/>
  </si>
  <si>
    <t>⑧Aクラス　ランキング決定</t>
    <rPh sb="11" eb="13">
      <t>ケッテイ</t>
    </rPh>
    <phoneticPr fontId="2"/>
  </si>
  <si>
    <t>ベスト6-10上から順に比較</t>
    <phoneticPr fontId="2"/>
  </si>
  <si>
    <t>Bランク     　　決定数値</t>
    <rPh sb="11" eb="13">
      <t>ケッテイ</t>
    </rPh>
    <rPh sb="13" eb="14">
      <t>スウ</t>
    </rPh>
    <rPh sb="14" eb="15">
      <t>チ</t>
    </rPh>
    <phoneticPr fontId="2"/>
  </si>
  <si>
    <t>Best5比較に加えてBだけのRank算出の為にAを除外処理</t>
    <rPh sb="5" eb="7">
      <t>ヒカク</t>
    </rPh>
    <rPh sb="8" eb="9">
      <t>クワ</t>
    </rPh>
    <rPh sb="19" eb="21">
      <t>サンシュツ</t>
    </rPh>
    <rPh sb="22" eb="23">
      <t>タメ</t>
    </rPh>
    <rPh sb="26" eb="28">
      <t>ジョガイ</t>
    </rPh>
    <rPh sb="28" eb="30">
      <t>ショリ</t>
    </rPh>
    <phoneticPr fontId="2"/>
  </si>
  <si>
    <t>確定AVG　　Aは除外</t>
    <rPh sb="0" eb="2">
      <t>カクテイ</t>
    </rPh>
    <rPh sb="9" eb="11">
      <t>ジョガイ</t>
    </rPh>
    <phoneticPr fontId="2"/>
  </si>
  <si>
    <t>確定AVG　　Bは除外</t>
    <rPh sb="0" eb="2">
      <t>カクテイ</t>
    </rPh>
    <rPh sb="9" eb="11">
      <t>ジョガイ</t>
    </rPh>
    <phoneticPr fontId="2"/>
  </si>
  <si>
    <t>シード　　　優遇処理</t>
    <rPh sb="6" eb="8">
      <t>ユウグウ</t>
    </rPh>
    <rPh sb="8" eb="10">
      <t>ショリ</t>
    </rPh>
    <phoneticPr fontId="2"/>
  </si>
  <si>
    <t>⑨Bクラス　ランキング決定</t>
    <phoneticPr fontId="2"/>
  </si>
  <si>
    <r>
      <t>強化会入会月</t>
    </r>
    <r>
      <rPr>
        <sz val="9"/>
        <color indexed="13"/>
        <rFont val="メイリオ"/>
        <family val="3"/>
        <charset val="128"/>
      </rPr>
      <t/>
    </r>
    <rPh sb="0" eb="3">
      <t>キョウカカイ</t>
    </rPh>
    <rPh sb="3" eb="5">
      <t>ニュウカイビ</t>
    </rPh>
    <rPh sb="5" eb="6">
      <t>ゲツ</t>
    </rPh>
    <phoneticPr fontId="2"/>
  </si>
  <si>
    <r>
      <rPr>
        <sz val="8"/>
        <color indexed="13"/>
        <rFont val="メイリオ"/>
        <family val="3"/>
        <charset val="128"/>
      </rPr>
      <t>入会後1年以上が経過した後に提出されたスコアのみ採用　</t>
    </r>
    <r>
      <rPr>
        <sz val="8"/>
        <color indexed="9"/>
        <rFont val="メイリオ"/>
        <family val="3"/>
        <charset val="128"/>
      </rPr>
      <t>　　　（</t>
    </r>
    <r>
      <rPr>
        <sz val="8"/>
        <color indexed="45"/>
        <rFont val="メイリオ"/>
        <family val="3"/>
        <charset val="128"/>
      </rPr>
      <t>有効出場</t>
    </r>
    <r>
      <rPr>
        <sz val="8"/>
        <color indexed="9"/>
        <rFont val="メイリオ"/>
        <family val="3"/>
        <charset val="128"/>
      </rPr>
      <t>の条件）</t>
    </r>
    <phoneticPr fontId="2"/>
  </si>
  <si>
    <t>氏名</t>
    <rPh sb="0" eb="2">
      <t>シメイ</t>
    </rPh>
    <phoneticPr fontId="2"/>
  </si>
  <si>
    <t>保持者</t>
    <rPh sb="0" eb="3">
      <t>ホジシャ</t>
    </rPh>
    <phoneticPr fontId="2"/>
  </si>
  <si>
    <t>入会後</t>
    <rPh sb="0" eb="3">
      <t>ニュウカイゴ</t>
    </rPh>
    <phoneticPr fontId="2"/>
  </si>
  <si>
    <t>経過月数</t>
    <rPh sb="0" eb="4">
      <t>ケイカツキスウ</t>
    </rPh>
    <phoneticPr fontId="2"/>
  </si>
  <si>
    <t>強化会</t>
    <rPh sb="0" eb="3">
      <t>キョウカカイ</t>
    </rPh>
    <phoneticPr fontId="2"/>
  </si>
  <si>
    <t>強化会除外処理</t>
    <rPh sb="0" eb="3">
      <t>キョウカカイ</t>
    </rPh>
    <rPh sb="3" eb="7">
      <t>ジョガイショリ</t>
    </rPh>
    <phoneticPr fontId="2"/>
  </si>
  <si>
    <t>資格保持確認</t>
    <rPh sb="0" eb="2">
      <t>シカク</t>
    </rPh>
    <rPh sb="2" eb="4">
      <t>ホジ</t>
    </rPh>
    <rPh sb="4" eb="6">
      <t>カクニン</t>
    </rPh>
    <phoneticPr fontId="2"/>
  </si>
  <si>
    <t>資格状況 or 暫定AVG</t>
    <rPh sb="0" eb="2">
      <t>シカク</t>
    </rPh>
    <rPh sb="2" eb="4">
      <t>ジョウキョウ</t>
    </rPh>
    <rPh sb="8" eb="10">
      <t>ザンテイ</t>
    </rPh>
    <phoneticPr fontId="2"/>
  </si>
  <si>
    <t>（全競技）</t>
    <rPh sb="1" eb="2">
      <t>ゼン</t>
    </rPh>
    <rPh sb="2" eb="4">
      <t>シュツジョウキョウギ</t>
    </rPh>
    <phoneticPr fontId="2"/>
  </si>
  <si>
    <t>4月</t>
    <rPh sb="1" eb="2">
      <t>ガツ</t>
    </rPh>
    <phoneticPr fontId="2"/>
  </si>
  <si>
    <t>5月</t>
  </si>
  <si>
    <t>6月</t>
  </si>
  <si>
    <t>3月</t>
  </si>
  <si>
    <t>5月</t>
    <phoneticPr fontId="2"/>
  </si>
  <si>
    <t>生スコア1</t>
    <rPh sb="0" eb="1">
      <t>ナマ</t>
    </rPh>
    <phoneticPr fontId="2"/>
  </si>
  <si>
    <t>生スコア2</t>
    <rPh sb="0" eb="1">
      <t>ナマ</t>
    </rPh>
    <phoneticPr fontId="2"/>
  </si>
  <si>
    <t>生スコア3</t>
    <rPh sb="0" eb="1">
      <t>ナマ</t>
    </rPh>
    <phoneticPr fontId="2"/>
  </si>
  <si>
    <t>生スコア4</t>
    <rPh sb="0" eb="1">
      <t>ナマ</t>
    </rPh>
    <phoneticPr fontId="2"/>
  </si>
  <si>
    <t>生スコア5</t>
    <rPh sb="0" eb="1">
      <t>ナマ</t>
    </rPh>
    <phoneticPr fontId="2"/>
  </si>
  <si>
    <t>生スコア6</t>
    <rPh sb="0" eb="1">
      <t>ナマ</t>
    </rPh>
    <phoneticPr fontId="2"/>
  </si>
  <si>
    <t>生スコア7</t>
    <rPh sb="0" eb="1">
      <t>ナマ</t>
    </rPh>
    <phoneticPr fontId="2"/>
  </si>
  <si>
    <t>生スコア8</t>
    <rPh sb="0" eb="1">
      <t>ナマ</t>
    </rPh>
    <phoneticPr fontId="2"/>
  </si>
  <si>
    <t>生スコア9</t>
    <rPh sb="0" eb="1">
      <t>ナマ</t>
    </rPh>
    <phoneticPr fontId="2"/>
  </si>
  <si>
    <t>生スコア10</t>
    <rPh sb="0" eb="1">
      <t>ナマ</t>
    </rPh>
    <phoneticPr fontId="2"/>
  </si>
  <si>
    <t>生スコア11</t>
    <rPh sb="0" eb="1">
      <t>ナマ</t>
    </rPh>
    <phoneticPr fontId="2"/>
  </si>
  <si>
    <t>生スコア12</t>
    <rPh sb="0" eb="1">
      <t>ナマ</t>
    </rPh>
    <phoneticPr fontId="2"/>
  </si>
  <si>
    <t>生スコア13</t>
    <rPh sb="0" eb="1">
      <t>ナマ</t>
    </rPh>
    <phoneticPr fontId="2"/>
  </si>
  <si>
    <t>（無効出場も含む）</t>
    <rPh sb="1" eb="3">
      <t>ムコウ</t>
    </rPh>
    <rPh sb="3" eb="5">
      <t>ユウコウシュツジョウイガイ</t>
    </rPh>
    <rPh sb="6" eb="7">
      <t>フク</t>
    </rPh>
    <phoneticPr fontId="2"/>
  </si>
  <si>
    <t xml:space="preserve">本年度　Aクラス ランキング   </t>
    <rPh sb="0" eb="1">
      <t>ホン</t>
    </rPh>
    <phoneticPr fontId="2"/>
  </si>
  <si>
    <t xml:space="preserve">本年度　Bクラス ランキング   </t>
    <rPh sb="0" eb="1">
      <t>ホン</t>
    </rPh>
    <phoneticPr fontId="2"/>
  </si>
  <si>
    <t>Status</t>
    <phoneticPr fontId="2"/>
  </si>
  <si>
    <t>辞退</t>
    <rPh sb="0" eb="2">
      <t>ジタイ</t>
    </rPh>
    <phoneticPr fontId="2"/>
  </si>
  <si>
    <t>等</t>
    <rPh sb="0" eb="1">
      <t>ナド</t>
    </rPh>
    <phoneticPr fontId="2"/>
  </si>
  <si>
    <t>該当　　※</t>
    <rPh sb="0" eb="2">
      <t>ガイトウシャ</t>
    </rPh>
    <phoneticPr fontId="2"/>
  </si>
  <si>
    <t>辞退判別</t>
    <rPh sb="0" eb="2">
      <t>ジタイ</t>
    </rPh>
    <rPh sb="2" eb="4">
      <t>ハンベツ</t>
    </rPh>
    <phoneticPr fontId="2"/>
  </si>
  <si>
    <t>辞退処理</t>
    <rPh sb="0" eb="4">
      <t>ジタイショリ</t>
    </rPh>
    <phoneticPr fontId="2"/>
  </si>
  <si>
    <t>右上ランキング表の表示用</t>
    <rPh sb="0" eb="1">
      <t>ミギ</t>
    </rPh>
    <rPh sb="1" eb="2">
      <t>ウエ</t>
    </rPh>
    <rPh sb="7" eb="12">
      <t>ヒョウジヨウ</t>
    </rPh>
    <phoneticPr fontId="2"/>
  </si>
  <si>
    <t>辞退処理後</t>
    <rPh sb="0" eb="4">
      <t>ジタイショリ</t>
    </rPh>
    <rPh sb="4" eb="5">
      <t>ゴ</t>
    </rPh>
    <phoneticPr fontId="2"/>
  </si>
  <si>
    <t>辞退後</t>
    <rPh sb="0" eb="2">
      <t>ジタイゴ</t>
    </rPh>
    <rPh sb="2" eb="3">
      <t>ゴ</t>
    </rPh>
    <phoneticPr fontId="2"/>
  </si>
  <si>
    <t>辞退処理後</t>
    <rPh sb="0" eb="5">
      <t>ジタイショリゴ</t>
    </rPh>
    <phoneticPr fontId="2"/>
  </si>
  <si>
    <t>Bランク     　　　決定数値</t>
    <rPh sb="12" eb="14">
      <t>ケッテイ</t>
    </rPh>
    <rPh sb="14" eb="15">
      <t>スウ</t>
    </rPh>
    <rPh sb="15" eb="16">
      <t>チ</t>
    </rPh>
    <phoneticPr fontId="2"/>
  </si>
  <si>
    <t>辞退後</t>
    <rPh sb="0" eb="3">
      <t>ジタイゴ</t>
    </rPh>
    <phoneticPr fontId="2"/>
  </si>
  <si>
    <t>確定AV</t>
    <rPh sb="0" eb="2">
      <t>カクテイ</t>
    </rPh>
    <phoneticPr fontId="2"/>
  </si>
  <si>
    <t>B</t>
    <phoneticPr fontId="2"/>
  </si>
  <si>
    <t>Avg (Best2-6)</t>
    <phoneticPr fontId="2"/>
  </si>
  <si>
    <t>best６</t>
  </si>
  <si>
    <t>資格状況 or 暫定Avg</t>
    <rPh sb="0" eb="2">
      <t>シカク</t>
    </rPh>
    <rPh sb="2" eb="4">
      <t>ジョウキョウ</t>
    </rPh>
    <rPh sb="8" eb="10">
      <t>ザンテイ</t>
    </rPh>
    <phoneticPr fontId="2"/>
  </si>
  <si>
    <t>5位判別用</t>
    <rPh sb="1" eb="2">
      <t>イ</t>
    </rPh>
    <rPh sb="2" eb="4">
      <t>ハンベツ</t>
    </rPh>
    <rPh sb="4" eb="5">
      <t>ヨウ</t>
    </rPh>
    <phoneticPr fontId="2"/>
  </si>
  <si>
    <t>入会1年　　資格判別</t>
    <rPh sb="0" eb="2">
      <t>ニュウカイ</t>
    </rPh>
    <rPh sb="3" eb="4">
      <t>ネン</t>
    </rPh>
    <rPh sb="6" eb="8">
      <t>シカク</t>
    </rPh>
    <rPh sb="8" eb="10">
      <t>ハンベツ</t>
    </rPh>
    <phoneticPr fontId="2"/>
  </si>
  <si>
    <t>上野　泉</t>
  </si>
  <si>
    <t>以前</t>
  </si>
  <si>
    <t>緒方　章剛</t>
  </si>
  <si>
    <t>片岡　康夫</t>
  </si>
  <si>
    <t>菊池　正彦</t>
  </si>
  <si>
    <t>塩田　哲夫</t>
  </si>
  <si>
    <t>竹井　俊樹</t>
  </si>
  <si>
    <t>細田　泰</t>
  </si>
  <si>
    <t>茂呂田　雅幸</t>
  </si>
  <si>
    <t>山中　智</t>
  </si>
  <si>
    <t>飯塚　光洋</t>
  </si>
  <si>
    <t>泉　昂太</t>
  </si>
  <si>
    <t>内野　圭一</t>
  </si>
  <si>
    <t>加藤　啓輔</t>
  </si>
  <si>
    <t>呉　清輝</t>
  </si>
  <si>
    <t>小林　隆幸</t>
  </si>
  <si>
    <t>佐藤　周平</t>
  </si>
  <si>
    <t>笊畑　浩樹</t>
  </si>
  <si>
    <t>品部　祐児</t>
  </si>
  <si>
    <t>志村　正勝</t>
  </si>
  <si>
    <t>須田　忠嗣</t>
  </si>
  <si>
    <t>高木　歩</t>
  </si>
  <si>
    <t>高松　純</t>
  </si>
  <si>
    <t>竹下　隆史</t>
  </si>
  <si>
    <t>寺島　久史</t>
  </si>
  <si>
    <t>櫟本　健夫</t>
  </si>
  <si>
    <t>生木　俊輔</t>
  </si>
  <si>
    <t>野口　道男</t>
  </si>
  <si>
    <t>萩原　克芳</t>
  </si>
  <si>
    <t>樋口　昌夫</t>
  </si>
  <si>
    <t>檜垣　有司</t>
  </si>
  <si>
    <t>矢田　修一</t>
  </si>
  <si>
    <t>1R</t>
    <phoneticPr fontId="2"/>
  </si>
  <si>
    <t>2R</t>
    <phoneticPr fontId="2"/>
  </si>
  <si>
    <t>白山　敬二</t>
    <rPh sb="3" eb="5">
      <t>ケイジ</t>
    </rPh>
    <phoneticPr fontId="2"/>
  </si>
  <si>
    <t>白山　隆一</t>
    <rPh sb="3" eb="5">
      <t>リュウイチ</t>
    </rPh>
    <phoneticPr fontId="2"/>
  </si>
  <si>
    <t>黒木　健介</t>
    <rPh sb="0" eb="2">
      <t>クロキ</t>
    </rPh>
    <rPh sb="3" eb="5">
      <t>ケンスケ</t>
    </rPh>
    <phoneticPr fontId="2"/>
  </si>
  <si>
    <t>M杯 3R</t>
    <rPh sb="1" eb="2">
      <t>ハイ</t>
    </rPh>
    <phoneticPr fontId="2"/>
  </si>
  <si>
    <t xml:space="preserve">滝本　雄一 </t>
    <rPh sb="0" eb="2">
      <t>タキモト</t>
    </rPh>
    <rPh sb="3" eb="5">
      <t>ユウイチ</t>
    </rPh>
    <phoneticPr fontId="2"/>
  </si>
  <si>
    <t>４月</t>
    <phoneticPr fontId="2"/>
  </si>
  <si>
    <t>強化</t>
    <rPh sb="0" eb="2">
      <t>キョウカ</t>
    </rPh>
    <phoneticPr fontId="2"/>
  </si>
  <si>
    <t>会</t>
    <rPh sb="0" eb="1">
      <t>カイ</t>
    </rPh>
    <phoneticPr fontId="2"/>
  </si>
  <si>
    <t>６月</t>
    <phoneticPr fontId="2"/>
  </si>
  <si>
    <t>８月</t>
    <phoneticPr fontId="2"/>
  </si>
  <si>
    <t>９月</t>
    <phoneticPr fontId="2"/>
  </si>
  <si>
    <t>生スコア29</t>
    <rPh sb="0" eb="1">
      <t>ナマ</t>
    </rPh>
    <phoneticPr fontId="2"/>
  </si>
  <si>
    <t>生スコア30</t>
    <rPh sb="0" eb="1">
      <t>ナマ</t>
    </rPh>
    <phoneticPr fontId="2"/>
  </si>
  <si>
    <t>生スコア31</t>
    <rPh sb="0" eb="1">
      <t>ナマ</t>
    </rPh>
    <phoneticPr fontId="2"/>
  </si>
  <si>
    <t>生スコア32</t>
    <rPh sb="0" eb="1">
      <t>ナマ</t>
    </rPh>
    <phoneticPr fontId="2"/>
  </si>
  <si>
    <t>生スコア33</t>
    <rPh sb="0" eb="1">
      <t>ナマ</t>
    </rPh>
    <phoneticPr fontId="2"/>
  </si>
  <si>
    <t>生スコア34</t>
    <rPh sb="0" eb="1">
      <t>ナマ</t>
    </rPh>
    <phoneticPr fontId="2"/>
  </si>
  <si>
    <t>生スコア35</t>
    <rPh sb="0" eb="1">
      <t>ナマ</t>
    </rPh>
    <phoneticPr fontId="2"/>
  </si>
  <si>
    <t>生スコア36</t>
    <rPh sb="0" eb="1">
      <t>ナマ</t>
    </rPh>
    <phoneticPr fontId="2"/>
  </si>
  <si>
    <t>⑤生スコア（クラブ競技）</t>
    <rPh sb="1" eb="2">
      <t>ナマ</t>
    </rPh>
    <rPh sb="9" eb="11">
      <t>キョウギ</t>
    </rPh>
    <phoneticPr fontId="2"/>
  </si>
  <si>
    <t>⑤生スコア（強化会）</t>
    <rPh sb="6" eb="9">
      <t>キョウカカイ</t>
    </rPh>
    <phoneticPr fontId="2"/>
  </si>
  <si>
    <t>クラブ競技</t>
    <rPh sb="3" eb="5">
      <t>キョウギ</t>
    </rPh>
    <phoneticPr fontId="2"/>
  </si>
  <si>
    <t>強化会</t>
    <rPh sb="0" eb="3">
      <t>キョウカカイ</t>
    </rPh>
    <phoneticPr fontId="2"/>
  </si>
  <si>
    <t>②ランキング算出　（クラブ競技用、強化会合算/ ⑤の最終採用のスコアからベスト順に抽出,強化会採用は上位2枚のみ）</t>
    <rPh sb="6" eb="8">
      <t>サンシュツ</t>
    </rPh>
    <rPh sb="13" eb="15">
      <t>キョウギ</t>
    </rPh>
    <rPh sb="15" eb="16">
      <t>ヨウ</t>
    </rPh>
    <rPh sb="17" eb="22">
      <t>キョウカカイガッサン</t>
    </rPh>
    <rPh sb="26" eb="30">
      <t>サイシュウサイヨウ</t>
    </rPh>
    <rPh sb="39" eb="40">
      <t>ジュン</t>
    </rPh>
    <rPh sb="41" eb="43">
      <t>チュウシュツ</t>
    </rPh>
    <rPh sb="44" eb="47">
      <t>キョウカカイ</t>
    </rPh>
    <rPh sb="47" eb="49">
      <t>サイヨウ</t>
    </rPh>
    <rPh sb="50" eb="52">
      <t>ジョウイ</t>
    </rPh>
    <rPh sb="53" eb="54">
      <t>マイ</t>
    </rPh>
    <phoneticPr fontId="2"/>
  </si>
  <si>
    <t>Best</t>
    <phoneticPr fontId="2"/>
  </si>
  <si>
    <t>⑥Best1含みランキング算出用　（クラブ競技用）</t>
    <rPh sb="6" eb="7">
      <t>フク</t>
    </rPh>
    <rPh sb="21" eb="23">
      <t>キョウギ</t>
    </rPh>
    <phoneticPr fontId="2"/>
  </si>
  <si>
    <t>⑥Best1含みランキング算出用　（強化会用）</t>
    <rPh sb="6" eb="7">
      <t>フク</t>
    </rPh>
    <rPh sb="15" eb="16">
      <t>ヨウ</t>
    </rPh>
    <rPh sb="18" eb="21">
      <t>キョウカカイ</t>
    </rPh>
    <phoneticPr fontId="2"/>
  </si>
  <si>
    <t>(2-6)</t>
    <phoneticPr fontId="2"/>
  </si>
  <si>
    <t>(1-2)</t>
    <phoneticPr fontId="2"/>
  </si>
  <si>
    <t>合算</t>
    <rPh sb="0" eb="2">
      <t>ガッサン</t>
    </rPh>
    <phoneticPr fontId="2"/>
  </si>
  <si>
    <t>平均値</t>
    <rPh sb="0" eb="3">
      <t>ヘイキンチ</t>
    </rPh>
    <phoneticPr fontId="2"/>
  </si>
  <si>
    <t>（A+B）</t>
    <phoneticPr fontId="2"/>
  </si>
  <si>
    <t>合計値A</t>
    <rPh sb="0" eb="2">
      <t>ゴウケイ</t>
    </rPh>
    <rPh sb="2" eb="3">
      <t>ヘイキンチ</t>
    </rPh>
    <phoneticPr fontId="2"/>
  </si>
  <si>
    <t>合計値B</t>
    <rPh sb="0" eb="2">
      <t>ゴウケイ</t>
    </rPh>
    <rPh sb="2" eb="3">
      <t>ヘイキンチ</t>
    </rPh>
    <phoneticPr fontId="2"/>
  </si>
  <si>
    <t>(2-6)</t>
    <phoneticPr fontId="2"/>
  </si>
  <si>
    <r>
      <t>(BWC競技及びKGA競技の有効出場回数5</t>
    </r>
    <r>
      <rPr>
        <sz val="8"/>
        <color indexed="13"/>
        <rFont val="メイリオ"/>
        <family val="3"/>
        <charset val="128"/>
      </rPr>
      <t>回以上</t>
    </r>
    <r>
      <rPr>
        <sz val="8"/>
        <color indexed="9"/>
        <rFont val="メイリオ"/>
        <family val="3"/>
        <charset val="128"/>
      </rPr>
      <t>）</t>
    </r>
    <phoneticPr fontId="2"/>
  </si>
  <si>
    <t>合計出場回数</t>
    <rPh sb="0" eb="6">
      <t>ゴウケイシュツジョウカイスウ</t>
    </rPh>
    <phoneticPr fontId="2"/>
  </si>
  <si>
    <t>シード　辞退　　右表の表示用</t>
    <rPh sb="4" eb="6">
      <t>ジタイ</t>
    </rPh>
    <rPh sb="8" eb="10">
      <t>ミギヒョウ</t>
    </rPh>
    <rPh sb="11" eb="14">
      <t>ヒョウジヨウ</t>
    </rPh>
    <phoneticPr fontId="2"/>
  </si>
  <si>
    <t>選考スコアAvg (5+2)</t>
    <rPh sb="0" eb="2">
      <t>センコウ</t>
    </rPh>
    <phoneticPr fontId="2"/>
  </si>
  <si>
    <t>藤崎　雄三</t>
    <rPh sb="0" eb="2">
      <t>フジサキ</t>
    </rPh>
    <rPh sb="3" eb="5">
      <t>ユウゾウ</t>
    </rPh>
    <phoneticPr fontId="2"/>
  </si>
  <si>
    <t>乘浜　誠二</t>
    <phoneticPr fontId="2"/>
  </si>
  <si>
    <t>選考スコアAvg 　　（資格充足状況）</t>
    <rPh sb="0" eb="2">
      <t>センコウ</t>
    </rPh>
    <rPh sb="12" eb="14">
      <t>シカク</t>
    </rPh>
    <rPh sb="14" eb="18">
      <t>ジュウソクジョウキョウ</t>
    </rPh>
    <phoneticPr fontId="2"/>
  </si>
  <si>
    <t>競技参加数</t>
    <rPh sb="0" eb="2">
      <t>キョウギ</t>
    </rPh>
    <rPh sb="2" eb="4">
      <t>サンカ</t>
    </rPh>
    <rPh sb="4" eb="5">
      <t>スウ</t>
    </rPh>
    <phoneticPr fontId="2"/>
  </si>
  <si>
    <t>強化会参加数</t>
    <rPh sb="0" eb="6">
      <t>キョウカカイサンカスウ</t>
    </rPh>
    <phoneticPr fontId="2"/>
  </si>
  <si>
    <t>(注) 選考スコアAvg (クラブ競技Best2-6＋強化会Best1-2) はクラブ競技で6枚以上、強化会で2枚以上の有効スコアを提出した者のみ算出、暫定Avgは強化会スコア2枚提出の上、クラブ競技で3枚以上の有効スコアを提出した者のみ算出 （強化会は最大2枚まで算入）</t>
    <rPh sb="1" eb="2">
      <t>チュウ</t>
    </rPh>
    <rPh sb="4" eb="6">
      <t>センコウ</t>
    </rPh>
    <rPh sb="17" eb="19">
      <t>キョウギ</t>
    </rPh>
    <rPh sb="27" eb="30">
      <t>キョウカカイ</t>
    </rPh>
    <rPh sb="43" eb="45">
      <t>キョウギ</t>
    </rPh>
    <rPh sb="47" eb="48">
      <t>マイ</t>
    </rPh>
    <rPh sb="48" eb="50">
      <t>イジョウ</t>
    </rPh>
    <rPh sb="51" eb="54">
      <t>キョウカカイ</t>
    </rPh>
    <rPh sb="56" eb="59">
      <t>マイイジョウ</t>
    </rPh>
    <rPh sb="60" eb="62">
      <t>ユウコウ</t>
    </rPh>
    <rPh sb="66" eb="68">
      <t>テイシュツ</t>
    </rPh>
    <rPh sb="70" eb="71">
      <t>モノ</t>
    </rPh>
    <rPh sb="73" eb="75">
      <t>サンシュツ</t>
    </rPh>
    <rPh sb="76" eb="78">
      <t>ザンテイ</t>
    </rPh>
    <rPh sb="82" eb="85">
      <t>キョウカカイ</t>
    </rPh>
    <rPh sb="89" eb="90">
      <t>マイ</t>
    </rPh>
    <rPh sb="90" eb="92">
      <t>テイシュツ</t>
    </rPh>
    <rPh sb="93" eb="94">
      <t>ウエ</t>
    </rPh>
    <rPh sb="98" eb="100">
      <t>キョウギ</t>
    </rPh>
    <rPh sb="102" eb="105">
      <t>マイイジョウ</t>
    </rPh>
    <rPh sb="106" eb="108">
      <t>ユウコウ</t>
    </rPh>
    <rPh sb="112" eb="114">
      <t>テイシュツ</t>
    </rPh>
    <rPh sb="116" eb="117">
      <t>モノ</t>
    </rPh>
    <rPh sb="119" eb="121">
      <t>サンシュツ</t>
    </rPh>
    <rPh sb="123" eb="126">
      <t>キョウカカイ</t>
    </rPh>
    <rPh sb="127" eb="129">
      <t>サイダイ</t>
    </rPh>
    <rPh sb="130" eb="131">
      <t>マイ</t>
    </rPh>
    <rPh sb="133" eb="135">
      <t>サンニュウ</t>
    </rPh>
    <phoneticPr fontId="2"/>
  </si>
  <si>
    <t>冨塚　勝</t>
    <rPh sb="0" eb="2">
      <t>トミツカ</t>
    </rPh>
    <rPh sb="3" eb="4">
      <t>マサル</t>
    </rPh>
    <phoneticPr fontId="2"/>
  </si>
  <si>
    <t>倶楽部対抗代表選手選考（Aクラス）</t>
    <rPh sb="0" eb="5">
      <t>クラブタイコウ</t>
    </rPh>
    <rPh sb="5" eb="11">
      <t>ダイヒョウセンシュセンコウ</t>
    </rPh>
    <phoneticPr fontId="2"/>
  </si>
  <si>
    <t>倶楽部対抗代表選手選考（Bクラス）</t>
    <phoneticPr fontId="2"/>
  </si>
  <si>
    <t>４位判別用</t>
    <rPh sb="1" eb="2">
      <t>イ</t>
    </rPh>
    <rPh sb="2" eb="4">
      <t>ハンベツ</t>
    </rPh>
    <rPh sb="4" eb="5">
      <t>ヨウ</t>
    </rPh>
    <phoneticPr fontId="2"/>
  </si>
  <si>
    <t>有効　参加　回数</t>
    <rPh sb="0" eb="2">
      <t>ユウコウ</t>
    </rPh>
    <rPh sb="3" eb="5">
      <t>サンカ</t>
    </rPh>
    <rPh sb="6" eb="8">
      <t>カイスウ</t>
    </rPh>
    <phoneticPr fontId="2"/>
  </si>
  <si>
    <r>
      <rPr>
        <sz val="8"/>
        <color indexed="9"/>
        <rFont val="メイリオ"/>
        <family val="3"/>
        <charset val="128"/>
      </rPr>
      <t>(</t>
    </r>
    <r>
      <rPr>
        <sz val="8"/>
        <color indexed="13"/>
        <rFont val="メイリオ"/>
        <family val="3"/>
        <charset val="128"/>
      </rPr>
      <t>BWC競技への有効出場6回</t>
    </r>
    <r>
      <rPr>
        <sz val="8"/>
        <color indexed="9"/>
        <rFont val="メイリオ"/>
        <family val="3"/>
        <charset val="128"/>
      </rPr>
      <t>以上）かつ（</t>
    </r>
    <r>
      <rPr>
        <sz val="8"/>
        <color indexed="13"/>
        <rFont val="メイリオ"/>
        <family val="3"/>
        <charset val="128"/>
      </rPr>
      <t>強化会有効参加2回</t>
    </r>
    <r>
      <rPr>
        <sz val="8"/>
        <color indexed="9"/>
        <rFont val="メイリオ"/>
        <family val="3"/>
        <charset val="128"/>
      </rPr>
      <t>以上）</t>
    </r>
    <rPh sb="20" eb="23">
      <t>キョウカカイ</t>
    </rPh>
    <rPh sb="23" eb="25">
      <t>ユウコウ</t>
    </rPh>
    <rPh sb="25" eb="27">
      <t>サンカ</t>
    </rPh>
    <rPh sb="28" eb="31">
      <t>カイイジョウ</t>
    </rPh>
    <phoneticPr fontId="2"/>
  </si>
  <si>
    <t>シニア除クラブ2</t>
    <rPh sb="3" eb="4">
      <t>ノゾ</t>
    </rPh>
    <phoneticPr fontId="2"/>
  </si>
  <si>
    <t>シニア除クラブ3</t>
    <rPh sb="3" eb="4">
      <t>ノゾ</t>
    </rPh>
    <phoneticPr fontId="2"/>
  </si>
  <si>
    <t>シニア除クラブ4</t>
    <rPh sb="3" eb="4">
      <t>ノゾ</t>
    </rPh>
    <phoneticPr fontId="2"/>
  </si>
  <si>
    <t>シニア除クラブ5</t>
    <rPh sb="3" eb="4">
      <t>ノゾ</t>
    </rPh>
    <phoneticPr fontId="2"/>
  </si>
  <si>
    <t>シニア除クラブ6</t>
    <rPh sb="3" eb="4">
      <t>ノゾ</t>
    </rPh>
    <phoneticPr fontId="2"/>
  </si>
  <si>
    <t>シニア除強化1</t>
    <rPh sb="3" eb="4">
      <t>ノゾ</t>
    </rPh>
    <rPh sb="4" eb="6">
      <t>キョウカ</t>
    </rPh>
    <phoneticPr fontId="2"/>
  </si>
  <si>
    <t>シニア除強化2</t>
    <rPh sb="3" eb="4">
      <t>ノゾ</t>
    </rPh>
    <rPh sb="4" eb="6">
      <t>キョウカ</t>
    </rPh>
    <phoneticPr fontId="2"/>
  </si>
  <si>
    <t>確定AVG</t>
    <rPh sb="0" eb="2">
      <t>カクテイ</t>
    </rPh>
    <phoneticPr fontId="2"/>
  </si>
  <si>
    <t>確定AVG判別</t>
    <rPh sb="0" eb="2">
      <t>カクテイ</t>
    </rPh>
    <rPh sb="5" eb="7">
      <t>ハンベツ</t>
    </rPh>
    <phoneticPr fontId="2"/>
  </si>
  <si>
    <t>参考：Aクラスランキング5位選手の選考スコアAVG (シニア選手権除外後)</t>
    <rPh sb="0" eb="2">
      <t>サンコウ</t>
    </rPh>
    <rPh sb="13" eb="14">
      <t>イ</t>
    </rPh>
    <rPh sb="14" eb="16">
      <t>センシュ</t>
    </rPh>
    <rPh sb="17" eb="19">
      <t>センコウ</t>
    </rPh>
    <rPh sb="33" eb="36">
      <t>ジョガイゴ</t>
    </rPh>
    <phoneticPr fontId="2"/>
  </si>
  <si>
    <t>2019倶楽部対抗代表選手選考ランキング（Aクラス）</t>
    <phoneticPr fontId="2"/>
  </si>
  <si>
    <t>2019倶楽部対抗代表選手選考ランキング（Bクラス）</t>
    <phoneticPr fontId="2"/>
  </si>
  <si>
    <t>猪飼　隆</t>
    <rPh sb="0" eb="2">
      <t>イカイ</t>
    </rPh>
    <rPh sb="3" eb="4">
      <t>タカシ</t>
    </rPh>
    <phoneticPr fontId="2"/>
  </si>
  <si>
    <t>蕪木　登</t>
    <rPh sb="0" eb="2">
      <t>カブラギ</t>
    </rPh>
    <rPh sb="3" eb="4">
      <t>ノボル</t>
    </rPh>
    <phoneticPr fontId="2"/>
  </si>
  <si>
    <t>藤田　幹夫</t>
    <rPh sb="0" eb="2">
      <t>フジタ</t>
    </rPh>
    <rPh sb="3" eb="5">
      <t>ミキオ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</si>
</sst>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_ "/>
    <numFmt numFmtId="178" formatCode="0.000"/>
    <numFmt numFmtId="179" formatCode="yy&quot;/&quot;m"/>
    <numFmt numFmtId="180" formatCode="yyyy&quot;年&quot;m&quot;月&quot;;@"/>
    <numFmt numFmtId="181" formatCode="0_ "/>
    <numFmt numFmtId="182" formatCode="#,##0.0;[Red]\-#,##0.0"/>
    <numFmt numFmtId="183" formatCode="#,##0.000;[Red]\-#,##0.000"/>
  </numFmts>
  <fonts count="36" x14ac:knownFonts="1">
    <font>
      <sz val="12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9"/>
      <color indexed="9"/>
      <name val="メイリオ"/>
      <family val="3"/>
      <charset val="128"/>
    </font>
    <font>
      <sz val="9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10"/>
      <color indexed="9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color indexed="13"/>
      <name val="メイリオ"/>
      <family val="3"/>
      <charset val="128"/>
    </font>
    <font>
      <sz val="8"/>
      <color indexed="13"/>
      <name val="メイリオ"/>
      <family val="3"/>
      <charset val="128"/>
    </font>
    <font>
      <sz val="8"/>
      <color indexed="9"/>
      <name val="メイリオ"/>
      <family val="3"/>
      <charset val="128"/>
    </font>
    <font>
      <sz val="7"/>
      <color indexed="9"/>
      <name val="メイリオ"/>
      <family val="3"/>
      <charset val="128"/>
    </font>
    <font>
      <sz val="8"/>
      <color indexed="45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10"/>
      <color rgb="FF00FF00"/>
      <name val="メイリオ"/>
      <family val="3"/>
      <charset val="128"/>
    </font>
    <font>
      <sz val="10"/>
      <color rgb="FF66FFCC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10"/>
      <color rgb="FFFFFF00"/>
      <name val="メイリオ"/>
      <family val="3"/>
      <charset val="128"/>
    </font>
    <font>
      <sz val="8"/>
      <color rgb="FFFFFF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color rgb="FFFFFF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9"/>
      <color rgb="FFFFFFFF"/>
      <name val="メイリオ"/>
      <family val="3"/>
      <charset val="128"/>
    </font>
    <font>
      <sz val="10"/>
      <color theme="0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8"/>
      <color rgb="FFFFFFFF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EFF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974706"/>
        <bgColor rgb="FF000000"/>
      </patternFill>
    </fill>
    <fill>
      <patternFill patternType="solid">
        <fgColor rgb="FFFFBF07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double">
        <color indexed="9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thin">
        <color indexed="9"/>
      </left>
      <right/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/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hair">
        <color indexed="8"/>
      </left>
      <right style="thin">
        <color indexed="8"/>
      </right>
      <top style="double">
        <color indexed="9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double">
        <color indexed="9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hair">
        <color indexed="9"/>
      </left>
      <right/>
      <top/>
      <bottom/>
      <diagonal/>
    </border>
    <border>
      <left style="hair">
        <color indexed="9"/>
      </left>
      <right style="thin">
        <color indexed="9"/>
      </right>
      <top/>
      <bottom/>
      <diagonal/>
    </border>
    <border>
      <left style="hair">
        <color indexed="9"/>
      </left>
      <right style="thin">
        <color indexed="9"/>
      </right>
      <top/>
      <bottom style="double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indexed="9"/>
      </left>
      <right style="hair">
        <color indexed="9"/>
      </right>
      <top/>
      <bottom style="double">
        <color indexed="9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double">
        <color indexed="9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theme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double">
        <color theme="0"/>
      </bottom>
      <diagonal/>
    </border>
    <border>
      <left style="thin">
        <color theme="0"/>
      </left>
      <right/>
      <top style="thin">
        <color indexed="9"/>
      </top>
      <bottom style="double">
        <color theme="0"/>
      </bottom>
      <diagonal/>
    </border>
    <border>
      <left/>
      <right style="thin">
        <color theme="0"/>
      </right>
      <top style="thin">
        <color indexed="9"/>
      </top>
      <bottom style="double">
        <color theme="0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indexed="9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theme="0"/>
      </left>
      <right/>
      <top/>
      <bottom/>
      <diagonal/>
    </border>
    <border>
      <left/>
      <right/>
      <top/>
      <bottom style="hair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hair">
        <color indexed="9"/>
      </top>
      <bottom/>
      <diagonal/>
    </border>
  </borders>
  <cellStyleXfs count="174">
    <xf numFmtId="0" fontId="0" fillId="0" borderId="0"/>
    <xf numFmtId="3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77" fontId="3" fillId="0" borderId="0" xfId="0" applyNumberFormat="1" applyFont="1"/>
    <xf numFmtId="0" fontId="3" fillId="2" borderId="0" xfId="0" applyFont="1" applyFill="1"/>
    <xf numFmtId="177" fontId="3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/>
    <xf numFmtId="0" fontId="4" fillId="3" borderId="2" xfId="0" applyFont="1" applyFill="1" applyBorder="1"/>
    <xf numFmtId="0" fontId="3" fillId="5" borderId="4" xfId="0" applyFont="1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4" fillId="3" borderId="6" xfId="0" applyFont="1" applyFill="1" applyBorder="1"/>
    <xf numFmtId="177" fontId="4" fillId="3" borderId="7" xfId="0" applyNumberFormat="1" applyFont="1" applyFill="1" applyBorder="1" applyAlignment="1">
      <alignment horizontal="right"/>
    </xf>
    <xf numFmtId="0" fontId="4" fillId="3" borderId="4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181" fontId="5" fillId="0" borderId="0" xfId="0" applyNumberFormat="1" applyFont="1" applyAlignment="1">
      <alignment horizontal="right"/>
    </xf>
    <xf numFmtId="178" fontId="3" fillId="0" borderId="0" xfId="0" applyNumberFormat="1" applyFont="1"/>
    <xf numFmtId="176" fontId="5" fillId="0" borderId="0" xfId="0" applyNumberFormat="1" applyFont="1" applyAlignment="1">
      <alignment horizontal="right"/>
    </xf>
    <xf numFmtId="0" fontId="18" fillId="2" borderId="0" xfId="0" applyFont="1" applyFill="1"/>
    <xf numFmtId="0" fontId="4" fillId="8" borderId="44" xfId="0" applyFont="1" applyFill="1" applyBorder="1" applyAlignment="1">
      <alignment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0" fontId="4" fillId="10" borderId="48" xfId="0" applyFont="1" applyFill="1" applyBorder="1" applyAlignment="1">
      <alignment vertical="top" wrapText="1"/>
    </xf>
    <xf numFmtId="0" fontId="4" fillId="11" borderId="44" xfId="0" applyFont="1" applyFill="1" applyBorder="1" applyAlignment="1">
      <alignment vertical="top" wrapText="1"/>
    </xf>
    <xf numFmtId="0" fontId="3" fillId="12" borderId="4" xfId="0" applyFont="1" applyFill="1" applyBorder="1" applyProtection="1">
      <protection locked="0"/>
    </xf>
    <xf numFmtId="38" fontId="3" fillId="0" borderId="0" xfId="1" applyFont="1"/>
    <xf numFmtId="182" fontId="3" fillId="0" borderId="0" xfId="1" applyNumberFormat="1" applyFont="1"/>
    <xf numFmtId="40" fontId="3" fillId="0" borderId="0" xfId="1" applyNumberFormat="1" applyFont="1"/>
    <xf numFmtId="40" fontId="3" fillId="2" borderId="0" xfId="1" applyNumberFormat="1" applyFont="1" applyFill="1"/>
    <xf numFmtId="0" fontId="4" fillId="8" borderId="49" xfId="0" applyFont="1" applyFill="1" applyBorder="1" applyAlignment="1">
      <alignment vertical="center" wrapText="1"/>
    </xf>
    <xf numFmtId="0" fontId="4" fillId="10" borderId="50" xfId="0" applyFont="1" applyFill="1" applyBorder="1" applyAlignment="1">
      <alignment vertical="top" wrapText="1"/>
    </xf>
    <xf numFmtId="0" fontId="4" fillId="11" borderId="50" xfId="0" applyFont="1" applyFill="1" applyBorder="1" applyAlignment="1">
      <alignment vertical="top" wrapText="1"/>
    </xf>
    <xf numFmtId="178" fontId="25" fillId="13" borderId="51" xfId="0" applyNumberFormat="1" applyFont="1" applyFill="1" applyBorder="1" applyAlignment="1">
      <alignment horizontal="right"/>
    </xf>
    <xf numFmtId="176" fontId="3" fillId="0" borderId="0" xfId="0" applyNumberFormat="1" applyFont="1"/>
    <xf numFmtId="179" fontId="24" fillId="8" borderId="52" xfId="0" applyNumberFormat="1" applyFont="1" applyFill="1" applyBorder="1" applyAlignment="1">
      <alignment vertical="center" wrapText="1"/>
    </xf>
    <xf numFmtId="179" fontId="24" fillId="8" borderId="53" xfId="0" applyNumberFormat="1" applyFont="1" applyFill="1" applyBorder="1" applyAlignment="1">
      <alignment vertical="center" wrapText="1"/>
    </xf>
    <xf numFmtId="179" fontId="24" fillId="10" borderId="54" xfId="0" applyNumberFormat="1" applyFont="1" applyFill="1" applyBorder="1" applyAlignment="1">
      <alignment vertical="center" wrapText="1"/>
    </xf>
    <xf numFmtId="179" fontId="24" fillId="11" borderId="54" xfId="0" applyNumberFormat="1" applyFont="1" applyFill="1" applyBorder="1" applyAlignment="1">
      <alignment vertical="center" wrapText="1"/>
    </xf>
    <xf numFmtId="179" fontId="24" fillId="11" borderId="52" xfId="0" applyNumberFormat="1" applyFont="1" applyFill="1" applyBorder="1" applyAlignment="1">
      <alignment vertical="center" wrapText="1"/>
    </xf>
    <xf numFmtId="180" fontId="11" fillId="3" borderId="8" xfId="0" applyNumberFormat="1" applyFont="1" applyFill="1" applyBorder="1"/>
    <xf numFmtId="0" fontId="11" fillId="2" borderId="0" xfId="0" applyFont="1" applyFill="1"/>
    <xf numFmtId="0" fontId="11" fillId="0" borderId="0" xfId="0" applyFont="1"/>
    <xf numFmtId="180" fontId="11" fillId="3" borderId="24" xfId="0" applyNumberFormat="1" applyFont="1" applyFill="1" applyBorder="1"/>
    <xf numFmtId="0" fontId="3" fillId="7" borderId="30" xfId="0" applyFont="1" applyFill="1" applyBorder="1" applyAlignment="1" applyProtection="1">
      <alignment horizontal="center"/>
      <protection locked="0"/>
    </xf>
    <xf numFmtId="0" fontId="3" fillId="7" borderId="31" xfId="0" applyFont="1" applyFill="1" applyBorder="1" applyAlignment="1" applyProtection="1">
      <alignment horizontal="center"/>
      <protection locked="0"/>
    </xf>
    <xf numFmtId="0" fontId="3" fillId="7" borderId="32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 applyProtection="1">
      <alignment horizontal="center"/>
      <protection locked="0"/>
    </xf>
    <xf numFmtId="0" fontId="28" fillId="21" borderId="55" xfId="0" applyFont="1" applyFill="1" applyBorder="1"/>
    <xf numFmtId="179" fontId="33" fillId="22" borderId="54" xfId="0" applyNumberFormat="1" applyFont="1" applyFill="1" applyBorder="1" applyAlignment="1">
      <alignment vertical="center" wrapText="1"/>
    </xf>
    <xf numFmtId="179" fontId="33" fillId="22" borderId="52" xfId="0" applyNumberFormat="1" applyFont="1" applyFill="1" applyBorder="1" applyAlignment="1">
      <alignment vertical="center" wrapText="1"/>
    </xf>
    <xf numFmtId="0" fontId="5" fillId="22" borderId="50" xfId="0" applyFont="1" applyFill="1" applyBorder="1" applyAlignment="1">
      <alignment horizontal="center" vertical="top" wrapText="1"/>
    </xf>
    <xf numFmtId="0" fontId="5" fillId="22" borderId="44" xfId="0" applyFont="1" applyFill="1" applyBorder="1" applyAlignment="1">
      <alignment horizontal="center" vertical="top" wrapText="1"/>
    </xf>
    <xf numFmtId="183" fontId="3" fillId="0" borderId="0" xfId="1" applyNumberFormat="1" applyFont="1"/>
    <xf numFmtId="2" fontId="3" fillId="0" borderId="0" xfId="0" applyNumberFormat="1" applyFont="1"/>
    <xf numFmtId="1" fontId="3" fillId="0" borderId="0" xfId="0" applyNumberFormat="1" applyFont="1"/>
    <xf numFmtId="0" fontId="20" fillId="2" borderId="0" xfId="0" applyFont="1" applyFill="1"/>
    <xf numFmtId="0" fontId="4" fillId="3" borderId="11" xfId="0" applyFont="1" applyFill="1" applyBorder="1" applyAlignment="1">
      <alignment horizontal="center" vertical="center" wrapText="1"/>
    </xf>
    <xf numFmtId="0" fontId="24" fillId="13" borderId="25" xfId="0" applyFont="1" applyFill="1" applyBorder="1" applyAlignment="1">
      <alignment horizontal="center" vertical="center" wrapText="1"/>
    </xf>
    <xf numFmtId="0" fontId="24" fillId="17" borderId="25" xfId="0" applyFont="1" applyFill="1" applyBorder="1" applyAlignment="1">
      <alignment horizontal="center" vertical="center" wrapText="1"/>
    </xf>
    <xf numFmtId="177" fontId="4" fillId="3" borderId="19" xfId="0" applyNumberFormat="1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24" fillId="15" borderId="27" xfId="0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vertical="center" wrapText="1"/>
    </xf>
    <xf numFmtId="2" fontId="21" fillId="2" borderId="0" xfId="0" applyNumberFormat="1" applyFont="1" applyFill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177" fontId="23" fillId="3" borderId="22" xfId="0" applyNumberFormat="1" applyFont="1" applyFill="1" applyBorder="1" applyAlignment="1">
      <alignment horizontal="center" vertical="center" wrapText="1"/>
    </xf>
    <xf numFmtId="0" fontId="11" fillId="10" borderId="4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177" fontId="23" fillId="3" borderId="59" xfId="0" applyNumberFormat="1" applyFont="1" applyFill="1" applyBorder="1" applyAlignment="1">
      <alignment horizontal="center" vertical="center" wrapText="1"/>
    </xf>
    <xf numFmtId="0" fontId="12" fillId="23" borderId="2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33" fillId="22" borderId="20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40" fontId="24" fillId="8" borderId="20" xfId="1" applyNumberFormat="1" applyFont="1" applyFill="1" applyBorder="1" applyAlignment="1">
      <alignment horizontal="center" vertical="center" wrapText="1"/>
    </xf>
    <xf numFmtId="0" fontId="3" fillId="8" borderId="0" xfId="0" applyFont="1" applyFill="1"/>
    <xf numFmtId="40" fontId="24" fillId="15" borderId="20" xfId="1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56" fontId="11" fillId="10" borderId="6" xfId="0" applyNumberFormat="1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2" fillId="23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33" fillId="22" borderId="6" xfId="0" applyFont="1" applyFill="1" applyBorder="1" applyAlignment="1">
      <alignment horizontal="center" vertical="center" wrapText="1"/>
    </xf>
    <xf numFmtId="40" fontId="24" fillId="8" borderId="18" xfId="1" applyNumberFormat="1" applyFont="1" applyFill="1" applyBorder="1" applyAlignment="1">
      <alignment horizontal="center" vertical="center" wrapText="1"/>
    </xf>
    <xf numFmtId="40" fontId="24" fillId="15" borderId="18" xfId="1" applyNumberFormat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179" fontId="12" fillId="10" borderId="3" xfId="0" applyNumberFormat="1" applyFont="1" applyFill="1" applyBorder="1" applyAlignment="1">
      <alignment horizontal="center" vertical="center" wrapText="1"/>
    </xf>
    <xf numFmtId="179" fontId="27" fillId="16" borderId="3" xfId="0" applyNumberFormat="1" applyFont="1" applyFill="1" applyBorder="1" applyAlignment="1">
      <alignment horizontal="center" vertical="center" wrapText="1"/>
    </xf>
    <xf numFmtId="179" fontId="12" fillId="23" borderId="3" xfId="0" applyNumberFormat="1" applyFont="1" applyFill="1" applyBorder="1" applyAlignment="1">
      <alignment horizontal="center" vertical="center" wrapText="1"/>
    </xf>
    <xf numFmtId="179" fontId="12" fillId="22" borderId="3" xfId="0" applyNumberFormat="1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11" fillId="14" borderId="34" xfId="0" applyFont="1" applyFill="1" applyBorder="1" applyAlignment="1">
      <alignment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5" fillId="15" borderId="6" xfId="0" applyFont="1" applyFill="1" applyBorder="1" applyAlignment="1">
      <alignment horizontal="center" vertical="center" wrapText="1"/>
    </xf>
    <xf numFmtId="40" fontId="24" fillId="15" borderId="6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4" fillId="2" borderId="0" xfId="0" applyFont="1" applyFill="1" applyAlignment="1">
      <alignment horizontal="center" vertical="center" wrapText="1"/>
    </xf>
    <xf numFmtId="0" fontId="35" fillId="2" borderId="0" xfId="0" applyFont="1" applyFill="1"/>
    <xf numFmtId="0" fontId="7" fillId="4" borderId="6" xfId="0" applyFont="1" applyFill="1" applyBorder="1" applyAlignment="1">
      <alignment horizontal="center" vertical="center"/>
    </xf>
    <xf numFmtId="178" fontId="19" fillId="3" borderId="3" xfId="0" applyNumberFormat="1" applyFont="1" applyFill="1" applyBorder="1" applyAlignment="1">
      <alignment horizontal="center" vertical="center"/>
    </xf>
    <xf numFmtId="178" fontId="22" fillId="3" borderId="3" xfId="0" applyNumberFormat="1" applyFont="1" applyFill="1" applyBorder="1" applyAlignment="1">
      <alignment horizontal="center" vertical="center"/>
    </xf>
    <xf numFmtId="178" fontId="29" fillId="3" borderId="3" xfId="0" applyNumberFormat="1" applyFont="1" applyFill="1" applyBorder="1" applyAlignment="1">
      <alignment horizontal="center" vertical="center"/>
    </xf>
    <xf numFmtId="177" fontId="11" fillId="10" borderId="59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28" fillId="20" borderId="4" xfId="0" applyFont="1" applyFill="1" applyBorder="1" applyAlignment="1">
      <alignment vertical="center"/>
    </xf>
    <xf numFmtId="180" fontId="32" fillId="20" borderId="60" xfId="0" applyNumberFormat="1" applyFont="1" applyFill="1" applyBorder="1" applyAlignment="1">
      <alignment vertical="center"/>
    </xf>
    <xf numFmtId="180" fontId="32" fillId="20" borderId="8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vertical="center"/>
      <protection locked="0"/>
    </xf>
    <xf numFmtId="0" fontId="3" fillId="1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28" fillId="21" borderId="55" xfId="0" applyFont="1" applyFill="1" applyBorder="1" applyAlignment="1">
      <alignment vertical="center"/>
    </xf>
    <xf numFmtId="177" fontId="4" fillId="3" borderId="7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83" fontId="3" fillId="0" borderId="0" xfId="1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78" fontId="25" fillId="13" borderId="51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3" fillId="0" borderId="0" xfId="1" applyFont="1" applyAlignment="1">
      <alignment vertical="center"/>
    </xf>
    <xf numFmtId="40" fontId="3" fillId="0" borderId="0" xfId="1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82" fontId="3" fillId="0" borderId="0" xfId="1" applyNumberFormat="1" applyFont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14" fillId="18" borderId="3" xfId="0" applyFont="1" applyFill="1" applyBorder="1" applyAlignment="1">
      <alignment vertical="center"/>
    </xf>
    <xf numFmtId="178" fontId="14" fillId="18" borderId="3" xfId="0" applyNumberFormat="1" applyFont="1" applyFill="1" applyBorder="1" applyAlignment="1">
      <alignment horizontal="left" vertical="center"/>
    </xf>
    <xf numFmtId="178" fontId="14" fillId="18" borderId="3" xfId="0" applyNumberFormat="1" applyFont="1" applyFill="1" applyBorder="1" applyAlignment="1">
      <alignment horizontal="right" vertical="center"/>
    </xf>
    <xf numFmtId="178" fontId="14" fillId="18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83" fontId="14" fillId="18" borderId="3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178" fontId="19" fillId="3" borderId="3" xfId="0" applyNumberFormat="1" applyFont="1" applyFill="1" applyBorder="1" applyAlignment="1">
      <alignment horizontal="right" vertical="center"/>
    </xf>
    <xf numFmtId="0" fontId="22" fillId="3" borderId="3" xfId="0" applyFont="1" applyFill="1" applyBorder="1" applyAlignment="1">
      <alignment vertical="center"/>
    </xf>
    <xf numFmtId="178" fontId="22" fillId="3" borderId="3" xfId="0" applyNumberFormat="1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178" fontId="29" fillId="3" borderId="3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7" fillId="13" borderId="23" xfId="0" applyFont="1" applyFill="1" applyBorder="1" applyAlignment="1">
      <alignment vertical="center"/>
    </xf>
    <xf numFmtId="0" fontId="19" fillId="3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14" fillId="18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80" fontId="11" fillId="3" borderId="24" xfId="0" applyNumberFormat="1" applyFont="1" applyFill="1" applyBorder="1" applyAlignment="1">
      <alignment vertical="center"/>
    </xf>
    <xf numFmtId="180" fontId="11" fillId="3" borderId="8" xfId="0" applyNumberFormat="1" applyFont="1" applyFill="1" applyBorder="1" applyAlignment="1">
      <alignment vertical="center"/>
    </xf>
    <xf numFmtId="178" fontId="14" fillId="18" borderId="3" xfId="0" applyNumberFormat="1" applyFont="1" applyFill="1" applyBorder="1" applyAlignment="1">
      <alignment vertical="center"/>
    </xf>
    <xf numFmtId="178" fontId="19" fillId="3" borderId="3" xfId="0" applyNumberFormat="1" applyFont="1" applyFill="1" applyBorder="1" applyAlignment="1">
      <alignment horizontal="left" vertical="center"/>
    </xf>
    <xf numFmtId="178" fontId="22" fillId="3" borderId="3" xfId="0" applyNumberFormat="1" applyFont="1" applyFill="1" applyBorder="1" applyAlignment="1">
      <alignment horizontal="left" vertical="center"/>
    </xf>
    <xf numFmtId="178" fontId="29" fillId="3" borderId="3" xfId="0" applyNumberFormat="1" applyFont="1" applyFill="1" applyBorder="1" applyAlignment="1">
      <alignment horizontal="left" vertical="center"/>
    </xf>
    <xf numFmtId="183" fontId="24" fillId="15" borderId="6" xfId="1" applyNumberFormat="1" applyFont="1" applyFill="1" applyBorder="1" applyAlignment="1">
      <alignment horizontal="center" vertical="center" wrapText="1"/>
    </xf>
    <xf numFmtId="178" fontId="25" fillId="8" borderId="6" xfId="0" applyNumberFormat="1" applyFont="1" applyFill="1" applyBorder="1" applyAlignment="1">
      <alignment horizontal="center" vertical="center" wrapText="1"/>
    </xf>
    <xf numFmtId="178" fontId="29" fillId="3" borderId="3" xfId="0" applyNumberFormat="1" applyFont="1" applyFill="1" applyBorder="1" applyAlignment="1">
      <alignment vertical="center"/>
    </xf>
    <xf numFmtId="183" fontId="5" fillId="0" borderId="0" xfId="1" applyNumberFormat="1" applyFont="1" applyAlignment="1">
      <alignment horizontal="right" vertical="center"/>
    </xf>
    <xf numFmtId="38" fontId="25" fillId="15" borderId="6" xfId="1" applyFont="1" applyFill="1" applyBorder="1" applyAlignment="1">
      <alignment horizontal="center" vertical="center" wrapText="1"/>
    </xf>
    <xf numFmtId="38" fontId="3" fillId="2" borderId="0" xfId="1" applyFont="1" applyFill="1"/>
    <xf numFmtId="38" fontId="25" fillId="8" borderId="6" xfId="1" applyFont="1" applyFill="1" applyBorder="1" applyAlignment="1">
      <alignment horizontal="center" vertical="center" wrapText="1"/>
    </xf>
    <xf numFmtId="38" fontId="24" fillId="15" borderId="6" xfId="1" applyFont="1" applyFill="1" applyBorder="1" applyAlignment="1">
      <alignment horizontal="center" vertical="center" wrapText="1"/>
    </xf>
    <xf numFmtId="40" fontId="23" fillId="15" borderId="34" xfId="1" applyNumberFormat="1" applyFont="1" applyFill="1" applyBorder="1" applyAlignment="1">
      <alignment horizontal="center" vertical="center" wrapText="1"/>
    </xf>
    <xf numFmtId="40" fontId="23" fillId="15" borderId="59" xfId="1" applyNumberFormat="1" applyFont="1" applyFill="1" applyBorder="1" applyAlignment="1">
      <alignment horizontal="center" vertical="center" wrapText="1"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3" fillId="7" borderId="31" xfId="0" applyFont="1" applyFill="1" applyBorder="1" applyAlignment="1" applyProtection="1">
      <alignment horizontal="center" vertical="center"/>
      <protection locked="0"/>
    </xf>
    <xf numFmtId="0" fontId="26" fillId="10" borderId="50" xfId="0" applyFont="1" applyFill="1" applyBorder="1" applyAlignment="1">
      <alignment horizontal="center" vertical="center" wrapText="1"/>
    </xf>
    <xf numFmtId="0" fontId="29" fillId="13" borderId="21" xfId="0" applyFont="1" applyFill="1" applyBorder="1" applyAlignment="1">
      <alignment horizontal="center" vertical="center"/>
    </xf>
    <xf numFmtId="0" fontId="29" fillId="13" borderId="23" xfId="0" applyFont="1" applyFill="1" applyBorder="1" applyAlignment="1">
      <alignment horizontal="center" vertical="center"/>
    </xf>
    <xf numFmtId="0" fontId="16" fillId="18" borderId="56" xfId="0" applyFont="1" applyFill="1" applyBorder="1" applyAlignment="1">
      <alignment horizontal="center" vertical="center"/>
    </xf>
    <xf numFmtId="0" fontId="16" fillId="18" borderId="57" xfId="0" applyFont="1" applyFill="1" applyBorder="1" applyAlignment="1">
      <alignment horizontal="center" vertical="center"/>
    </xf>
    <xf numFmtId="0" fontId="16" fillId="18" borderId="58" xfId="0" applyFont="1" applyFill="1" applyBorder="1" applyAlignment="1">
      <alignment horizontal="center" vertical="center"/>
    </xf>
    <xf numFmtId="0" fontId="24" fillId="15" borderId="20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40" fontId="24" fillId="15" borderId="20" xfId="1" applyNumberFormat="1" applyFont="1" applyFill="1" applyBorder="1" applyAlignment="1">
      <alignment horizontal="center" vertical="center" wrapText="1"/>
    </xf>
    <xf numFmtId="40" fontId="24" fillId="15" borderId="18" xfId="1" applyNumberFormat="1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/>
    </xf>
    <xf numFmtId="0" fontId="15" fillId="18" borderId="27" xfId="0" applyFont="1" applyFill="1" applyBorder="1" applyAlignment="1">
      <alignment horizontal="center" vertical="center"/>
    </xf>
    <xf numFmtId="0" fontId="15" fillId="18" borderId="23" xfId="0" applyFont="1" applyFill="1" applyBorder="1" applyAlignment="1">
      <alignment horizontal="center" vertical="center"/>
    </xf>
    <xf numFmtId="40" fontId="24" fillId="15" borderId="40" xfId="1" applyNumberFormat="1" applyFont="1" applyFill="1" applyBorder="1" applyAlignment="1">
      <alignment horizontal="center" vertical="center" wrapText="1"/>
    </xf>
    <xf numFmtId="40" fontId="24" fillId="15" borderId="41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40" fontId="24" fillId="8" borderId="26" xfId="1" applyNumberFormat="1" applyFont="1" applyFill="1" applyBorder="1" applyAlignment="1">
      <alignment horizontal="center" vertical="center" wrapText="1"/>
    </xf>
    <xf numFmtId="40" fontId="24" fillId="8" borderId="0" xfId="1" applyNumberFormat="1" applyFont="1" applyFill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8" borderId="41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24" fillId="8" borderId="5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11" fillId="14" borderId="59" xfId="0" applyFont="1" applyFill="1" applyBorder="1" applyAlignment="1">
      <alignment horizontal="center" vertical="center" wrapText="1"/>
    </xf>
    <xf numFmtId="0" fontId="24" fillId="15" borderId="27" xfId="0" applyFont="1" applyFill="1" applyBorder="1" applyAlignment="1">
      <alignment horizontal="center" vertical="center" wrapText="1"/>
    </xf>
    <xf numFmtId="0" fontId="11" fillId="14" borderId="34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38" fontId="24" fillId="15" borderId="20" xfId="1" applyFont="1" applyFill="1" applyBorder="1" applyAlignment="1">
      <alignment horizontal="center" vertical="center" wrapText="1"/>
    </xf>
    <xf numFmtId="38" fontId="24" fillId="15" borderId="18" xfId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top" textRotation="180" wrapText="1"/>
    </xf>
    <xf numFmtId="0" fontId="4" fillId="3" borderId="15" xfId="0" applyFont="1" applyFill="1" applyBorder="1" applyAlignment="1">
      <alignment horizontal="center" vertical="top" textRotation="180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3" fillId="13" borderId="35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1" fillId="14" borderId="40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center" vertical="center" wrapText="1"/>
    </xf>
    <xf numFmtId="177" fontId="11" fillId="10" borderId="6" xfId="0" applyNumberFormat="1" applyFont="1" applyFill="1" applyBorder="1" applyAlignment="1">
      <alignment horizontal="center" vertical="center" wrapText="1"/>
    </xf>
    <xf numFmtId="177" fontId="11" fillId="10" borderId="3" xfId="0" applyNumberFormat="1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27" fillId="16" borderId="3" xfId="0" applyFont="1" applyFill="1" applyBorder="1" applyAlignment="1">
      <alignment horizontal="center" vertical="center" wrapText="1"/>
    </xf>
    <xf numFmtId="177" fontId="11" fillId="10" borderId="43" xfId="0" applyNumberFormat="1" applyFont="1" applyFill="1" applyBorder="1" applyAlignment="1">
      <alignment horizontal="center" vertical="center" wrapText="1"/>
    </xf>
    <xf numFmtId="177" fontId="11" fillId="10" borderId="21" xfId="0" applyNumberFormat="1" applyFont="1" applyFill="1" applyBorder="1" applyAlignment="1">
      <alignment horizontal="center" vertical="center" wrapText="1"/>
    </xf>
    <xf numFmtId="177" fontId="11" fillId="10" borderId="61" xfId="0" applyNumberFormat="1" applyFont="1" applyFill="1" applyBorder="1" applyAlignment="1">
      <alignment horizontal="center" vertical="center" wrapText="1"/>
    </xf>
    <xf numFmtId="177" fontId="11" fillId="10" borderId="0" xfId="0" applyNumberFormat="1" applyFont="1" applyFill="1" applyAlignment="1">
      <alignment horizontal="center" vertical="center" wrapText="1"/>
    </xf>
    <xf numFmtId="177" fontId="11" fillId="10" borderId="59" xfId="0" applyNumberFormat="1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177" fontId="23" fillId="3" borderId="22" xfId="0" applyNumberFormat="1" applyFont="1" applyFill="1" applyBorder="1" applyAlignment="1">
      <alignment horizontal="center" vertical="center" wrapText="1"/>
    </xf>
    <xf numFmtId="177" fontId="26" fillId="3" borderId="42" xfId="0" applyNumberFormat="1" applyFont="1" applyFill="1" applyBorder="1" applyAlignment="1">
      <alignment horizontal="center" vertical="center" wrapText="1"/>
    </xf>
    <xf numFmtId="177" fontId="23" fillId="3" borderId="42" xfId="0" applyNumberFormat="1" applyFont="1" applyFill="1" applyBorder="1" applyAlignment="1">
      <alignment horizontal="center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177" fontId="26" fillId="3" borderId="68" xfId="0" applyNumberFormat="1" applyFont="1" applyFill="1" applyBorder="1" applyAlignment="1">
      <alignment horizontal="center" vertical="center" wrapText="1"/>
    </xf>
    <xf numFmtId="177" fontId="26" fillId="3" borderId="13" xfId="0" applyNumberFormat="1" applyFont="1" applyFill="1" applyBorder="1" applyAlignment="1">
      <alignment horizontal="center" vertical="center" wrapText="1"/>
    </xf>
    <xf numFmtId="0" fontId="33" fillId="22" borderId="2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29" fillId="19" borderId="64" xfId="0" applyFont="1" applyFill="1" applyBorder="1" applyAlignment="1">
      <alignment vertical="center" wrapText="1"/>
    </xf>
    <xf numFmtId="0" fontId="29" fillId="19" borderId="63" xfId="0" applyFont="1" applyFill="1" applyBorder="1" applyAlignment="1">
      <alignment vertical="center" wrapText="1"/>
    </xf>
    <xf numFmtId="0" fontId="29" fillId="19" borderId="48" xfId="0" applyFont="1" applyFill="1" applyBorder="1" applyAlignment="1">
      <alignment vertical="center" wrapText="1"/>
    </xf>
    <xf numFmtId="0" fontId="29" fillId="19" borderId="65" xfId="0" applyFont="1" applyFill="1" applyBorder="1" applyAlignment="1">
      <alignment vertical="center" wrapText="1"/>
    </xf>
    <xf numFmtId="0" fontId="29" fillId="19" borderId="66" xfId="0" applyFont="1" applyFill="1" applyBorder="1" applyAlignment="1">
      <alignment vertical="center" wrapText="1"/>
    </xf>
    <xf numFmtId="0" fontId="29" fillId="19" borderId="67" xfId="0" applyFont="1" applyFill="1" applyBorder="1" applyAlignment="1">
      <alignment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10" borderId="62" xfId="0" applyFont="1" applyFill="1" applyBorder="1" applyAlignment="1">
      <alignment horizontal="center" vertical="center" wrapText="1"/>
    </xf>
  </cellXfs>
  <cellStyles count="17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</cellStyles>
  <dxfs count="123"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3"/>
        </patternFill>
      </fill>
    </dxf>
    <dxf>
      <font>
        <color indexed="14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colors>
    <mruColors>
      <color rgb="FF000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61</xdr:row>
      <xdr:rowOff>114300</xdr:rowOff>
    </xdr:from>
    <xdr:to>
      <xdr:col>28</xdr:col>
      <xdr:colOff>12700</xdr:colOff>
      <xdr:row>79</xdr:row>
      <xdr:rowOff>152400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500" y="12877800"/>
          <a:ext cx="10198100" cy="34671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DD0806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DD0806"/>
              </a:solidFill>
              <a:latin typeface="メイリオ"/>
              <a:ea typeface="メイリオ"/>
              <a:cs typeface="メイリオ"/>
            </a:rPr>
            <a:t>　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①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資格：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・ 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BWC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正会員、終身会員、であり、強化会のメンバーである事。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・ 選考対象期間内に開催された強化会に２回以上参加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・ 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BWC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競技（月例合計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24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回・ミュアヘッド杯・クラブ選手権・シニア選手権）に、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6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回以上参加しスコアを残したもの。</a:t>
          </a:r>
          <a:endParaRPr lang="en-US" altLang="ja-JP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    ※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ミュアヘッド杯では第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1R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、第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2R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、第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3R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ともに出場試合数にカウントするが、第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3R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と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7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月月例は合わせて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試合としてカウントする。</a:t>
          </a:r>
          <a:endParaRPr lang="en-US" altLang="ja-JP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  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（ダブルカウントは行わない）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・強化会会員資格を得て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年に満たない者は選考対象としない。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・選考スコアの採用は強化会入会月より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年を経過した月から開始とする。</a:t>
          </a:r>
          <a:endParaRPr lang="en-US" altLang="ja-JP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  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（入会後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年未満のスコアは採用されない。再入会の場合においても同様）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・選考対象期間中の強化会に２回以上参加（強化会資格規定による）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A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クラス：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55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歳以上（当年度中に満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55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歳になる者を含む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/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関東倶楽部対抗競技の参加資格規定に準ずる）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B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クラス：オープン</a:t>
          </a:r>
          <a:endParaRPr lang="en-US" altLang="ja-JP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②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選考対象期間：</a:t>
          </a:r>
          <a:endParaRPr lang="en-US" altLang="ja-JP" sz="1100" b="0" i="0" u="none" strike="noStrike" baseline="0">
            <a:solidFill>
              <a:schemeClr val="tx1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2018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年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4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月～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2019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年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3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月</a:t>
          </a:r>
        </a:p>
      </xdr:txBody>
    </xdr:sp>
    <xdr:clientData/>
  </xdr:twoCellAnchor>
  <xdr:twoCellAnchor>
    <xdr:from>
      <xdr:col>28</xdr:col>
      <xdr:colOff>139700</xdr:colOff>
      <xdr:row>62</xdr:row>
      <xdr:rowOff>127000</xdr:rowOff>
    </xdr:from>
    <xdr:to>
      <xdr:col>283</xdr:col>
      <xdr:colOff>317500</xdr:colOff>
      <xdr:row>80</xdr:row>
      <xdr:rowOff>152400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388600" y="12890500"/>
          <a:ext cx="13741400" cy="34544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③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選考基準：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（１）シード選手：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BWC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クラブ選手権・シニア選手権優勝者。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JGA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公式競技（日本アマ・日本ミッドアマ・日本シニア選手権）出場者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の資格保有者に限る。但し、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の資格充足要件は年度末時点で判定。（シード権獲得時点で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の資格未充足であっても、年度末に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の資格を充足していればシード選手とする）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（２）スコア集計方法：対象期間の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BWC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競技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月例、平日月例、ミュアヘッド杯、クラブ選手権予選、シニア選手権予選）のベストスコア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枚の内、ベスト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のスコアを除く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つまりベスト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2〜6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のスコアの</a:t>
          </a:r>
          <a:endParaRPr lang="en-US" altLang="ja-JP" sz="11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合計値に、選考対象期間内に開催された強化会におけるベスト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のスコア及びベスト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のスコアを合算し、計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枚のスコアの合計値（平均値）を算出して順位決定を行う。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スコア集計値が同点の場合、クラブ競技（全て）及び強化会スコア（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Best2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まで）のスコアのうち、ベスト１のスコア比較で上位者優先。</a:t>
          </a:r>
          <a:endParaRPr lang="en-US" altLang="ja-JP" sz="11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ベスト１スコアも同点の場合、ベスト２のスコア、以下同様に比較し順位を決定。</a:t>
          </a:r>
          <a:endParaRPr lang="en-US" altLang="ja-JP" sz="11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ミュアヘッド杯では第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ともにカウント。（第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月月例は合わせて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試合としてカウントする）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月例では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クラスのスコアのみを採用する。平日月例では黒ティーからのスコアのみ採用する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年間を通して、上記の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BWC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競技への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回以上、強化会への出場を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回以上の参加が必要条件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（３）選手の人数：　　上位４名を代表選手とし５位の者は補欠とする。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クラス（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歳以上クラス）に限り補欠を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名指名することがある。（選手数は関東ゴルフ連盟の決定に従う）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（４）選手決定に関する特例：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クラス５位の選手が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クラス４位の選手より該当スコア上位の場合は代表選手とする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その場合、シニア選手権のスコアは除いて比較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クラスから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クラスへ移行する選手は最終的には強化会の幹事会にて決定する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  <a:cs typeface="ＭＳ Ｐゴシック"/>
          </a:endParaRPr>
        </a:p>
      </xdr:txBody>
    </xdr:sp>
    <xdr:clientData/>
  </xdr:twoCellAnchor>
  <xdr:twoCellAnchor>
    <xdr:from>
      <xdr:col>0</xdr:col>
      <xdr:colOff>63500</xdr:colOff>
      <xdr:row>62</xdr:row>
      <xdr:rowOff>114300</xdr:rowOff>
    </xdr:from>
    <xdr:to>
      <xdr:col>283</xdr:col>
      <xdr:colOff>304800</xdr:colOff>
      <xdr:row>64</xdr:row>
      <xdr:rowOff>50800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0" y="12877800"/>
          <a:ext cx="24053800" cy="3175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bg1"/>
              </a:solidFill>
            </a:rPr>
            <a:t>選手選考基準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101"/>
  <sheetViews>
    <sheetView tabSelected="1" zoomScale="90" zoomScaleNormal="90" workbookViewId="0">
      <pane xSplit="7" ySplit="4" topLeftCell="H5" activePane="bottomRight" state="frozen"/>
      <selection pane="topRight" activeCell="G1" sqref="G1"/>
      <selection pane="bottomLeft" activeCell="A3" sqref="A3"/>
      <selection pane="bottomRight" activeCell="N8" sqref="N8"/>
    </sheetView>
  </sheetViews>
  <sheetFormatPr defaultColWidth="12.875" defaultRowHeight="15" x14ac:dyDescent="0.35"/>
  <cols>
    <col min="1" max="1" width="3.375" style="2" customWidth="1"/>
    <col min="2" max="2" width="3.5" style="18" customWidth="1"/>
    <col min="3" max="3" width="0.625" style="18" customWidth="1"/>
    <col min="4" max="4" width="10.625" style="19" bestFit="1" customWidth="1"/>
    <col min="5" max="5" width="9.125" style="51" bestFit="1" customWidth="1"/>
    <col min="6" max="6" width="4.125" style="51" bestFit="1" customWidth="1"/>
    <col min="7" max="7" width="7.625" style="19" hidden="1" customWidth="1"/>
    <col min="8" max="11" width="5.625" style="2" customWidth="1"/>
    <col min="12" max="17" width="4.625" style="2" bestFit="1" customWidth="1"/>
    <col min="18" max="20" width="5" style="2" customWidth="1"/>
    <col min="21" max="29" width="4.625" style="2" bestFit="1" customWidth="1"/>
    <col min="30" max="32" width="5" style="2" customWidth="1"/>
    <col min="33" max="33" width="4.875" style="2" customWidth="1"/>
    <col min="34" max="35" width="4.625" style="2" bestFit="1" customWidth="1"/>
    <col min="36" max="39" width="4.625" style="2" customWidth="1"/>
    <col min="40" max="40" width="5" style="2" customWidth="1"/>
    <col min="41" max="43" width="5.125" style="2" customWidth="1"/>
    <col min="44" max="44" width="0.875" style="2" customWidth="1"/>
    <col min="45" max="45" width="6.375" style="2" customWidth="1"/>
    <col min="46" max="46" width="5.875" style="2" customWidth="1"/>
    <col min="47" max="47" width="5.125" style="2" customWidth="1"/>
    <col min="48" max="48" width="5.625" style="2" customWidth="1"/>
    <col min="49" max="49" width="16.125" style="3" customWidth="1"/>
    <col min="50" max="50" width="8.125" style="3" hidden="1" customWidth="1"/>
    <col min="51" max="88" width="4.125" style="3" hidden="1" customWidth="1"/>
    <col min="89" max="90" width="5.5" style="3" hidden="1" customWidth="1"/>
    <col min="91" max="120" width="5.625" style="2" hidden="1" customWidth="1"/>
    <col min="121" max="124" width="9.375" style="2" hidden="1" customWidth="1"/>
    <col min="125" max="125" width="7.875" style="2" hidden="1" customWidth="1"/>
    <col min="126" max="126" width="5.375" style="2" hidden="1" customWidth="1"/>
    <col min="127" max="133" width="5.625" style="2" hidden="1" customWidth="1"/>
    <col min="134" max="135" width="8.375" style="2" hidden="1" customWidth="1"/>
    <col min="136" max="136" width="12.875" style="2" hidden="1" customWidth="1"/>
    <col min="137" max="138" width="9.375" style="2" hidden="1" customWidth="1"/>
    <col min="139" max="210" width="4.5" style="2" hidden="1" customWidth="1"/>
    <col min="211" max="211" width="1" style="2" hidden="1" customWidth="1"/>
    <col min="212" max="214" width="7.5" style="2" hidden="1" customWidth="1"/>
    <col min="215" max="215" width="6.875" style="2" hidden="1" customWidth="1"/>
    <col min="216" max="216" width="1.5" style="2" hidden="1" customWidth="1"/>
    <col min="217" max="217" width="4.625" style="2" hidden="1" customWidth="1"/>
    <col min="218" max="219" width="14.375" style="2" hidden="1" customWidth="1"/>
    <col min="220" max="220" width="14.5" style="2" hidden="1" customWidth="1"/>
    <col min="221" max="221" width="11.375" style="2" hidden="1" customWidth="1"/>
    <col min="222" max="222" width="12.625" style="2" hidden="1" customWidth="1"/>
    <col min="223" max="224" width="5" style="2" hidden="1" customWidth="1"/>
    <col min="225" max="225" width="5.625" style="2" hidden="1" customWidth="1"/>
    <col min="226" max="226" width="9" style="2" hidden="1" customWidth="1"/>
    <col min="227" max="227" width="6.125" style="2" hidden="1" customWidth="1"/>
    <col min="228" max="228" width="7.375" style="2" hidden="1" customWidth="1"/>
    <col min="229" max="230" width="8" style="2" hidden="1" customWidth="1"/>
    <col min="231" max="231" width="9.375" style="2" hidden="1" customWidth="1"/>
    <col min="232" max="232" width="13.5" style="2" hidden="1" customWidth="1"/>
    <col min="233" max="233" width="9.125" style="2" hidden="1" customWidth="1"/>
    <col min="234" max="240" width="6.875" style="2" hidden="1" customWidth="1"/>
    <col min="241" max="241" width="1.125" style="2" hidden="1" customWidth="1"/>
    <col min="242" max="242" width="6.125" style="2" hidden="1" customWidth="1"/>
    <col min="243" max="243" width="2.5" style="2" hidden="1" customWidth="1"/>
    <col min="244" max="244" width="4.625" style="2" hidden="1" customWidth="1"/>
    <col min="245" max="245" width="16.125" style="35" hidden="1" customWidth="1"/>
    <col min="246" max="246" width="12.5" style="2" hidden="1" customWidth="1"/>
    <col min="247" max="247" width="12.875" style="2" hidden="1" customWidth="1"/>
    <col min="248" max="248" width="10.125" style="2" hidden="1" customWidth="1"/>
    <col min="249" max="249" width="12.5" style="2" hidden="1" customWidth="1"/>
    <col min="250" max="252" width="5.625" style="2" hidden="1" customWidth="1"/>
    <col min="253" max="253" width="9" style="2" hidden="1" customWidth="1"/>
    <col min="254" max="255" width="6.125" style="2" hidden="1" customWidth="1"/>
    <col min="256" max="259" width="9" style="37" hidden="1" customWidth="1"/>
    <col min="260" max="260" width="12.625" style="37" hidden="1" customWidth="1"/>
    <col min="261" max="261" width="6.125" style="2" hidden="1" customWidth="1"/>
    <col min="262" max="262" width="1" style="2" hidden="1" customWidth="1"/>
    <col min="263" max="263" width="3.875" style="2" hidden="1" customWidth="1"/>
    <col min="264" max="264" width="12.375" style="2" hidden="1" customWidth="1"/>
    <col min="265" max="265" width="12.875" style="2" hidden="1" customWidth="1"/>
    <col min="266" max="266" width="20.875" style="2" hidden="1" customWidth="1"/>
    <col min="267" max="268" width="7.875" style="2" hidden="1" customWidth="1"/>
    <col min="269" max="269" width="6.875" style="2" hidden="1" customWidth="1"/>
    <col min="270" max="270" width="1" style="2" hidden="1" customWidth="1"/>
    <col min="271" max="271" width="3.875" style="2" hidden="1" customWidth="1"/>
    <col min="272" max="272" width="11.875" style="2" hidden="1" customWidth="1"/>
    <col min="273" max="273" width="12.875" style="2" hidden="1" customWidth="1"/>
    <col min="274" max="274" width="20.875" style="2" hidden="1" customWidth="1"/>
    <col min="275" max="276" width="9.625" style="2" hidden="1" customWidth="1"/>
    <col min="277" max="277" width="6.875" style="2" hidden="1" customWidth="1"/>
    <col min="278" max="278" width="1.125" style="2" customWidth="1"/>
    <col min="279" max="279" width="3.875" style="2" bestFit="1" customWidth="1"/>
    <col min="280" max="280" width="14.875" style="2" customWidth="1"/>
    <col min="281" max="281" width="20" style="2" customWidth="1"/>
    <col min="282" max="282" width="20.875" style="2" customWidth="1"/>
    <col min="283" max="283" width="6.875" style="2" customWidth="1"/>
    <col min="284" max="284" width="6.875" style="2" bestFit="1" customWidth="1"/>
    <col min="285" max="285" width="3.875" style="2" bestFit="1" customWidth="1"/>
    <col min="286" max="286" width="11.875" style="2" customWidth="1"/>
    <col min="287" max="287" width="13" style="2" bestFit="1" customWidth="1"/>
    <col min="288" max="288" width="22.375" style="2" customWidth="1"/>
    <col min="289" max="289" width="6.875" style="2" customWidth="1"/>
    <col min="290" max="16384" width="12.875" style="2"/>
  </cols>
  <sheetData>
    <row r="1" spans="1:290" s="1" customFormat="1" ht="18.95" customHeight="1" thickTop="1" thickBot="1" x14ac:dyDescent="0.4">
      <c r="A1" s="25">
        <f ca="1">TODAY()</f>
        <v>43635</v>
      </c>
      <c r="B1" s="235" t="s">
        <v>4</v>
      </c>
      <c r="C1" s="29"/>
      <c r="D1" s="26" t="s">
        <v>90</v>
      </c>
      <c r="E1" s="241" t="s">
        <v>88</v>
      </c>
      <c r="F1" s="242"/>
      <c r="G1" s="26" t="s">
        <v>92</v>
      </c>
      <c r="H1" s="24" t="s">
        <v>43</v>
      </c>
      <c r="I1" s="24" t="s">
        <v>43</v>
      </c>
      <c r="J1" s="24" t="s">
        <v>45</v>
      </c>
      <c r="K1" s="24" t="s">
        <v>47</v>
      </c>
      <c r="L1" s="32" t="s">
        <v>99</v>
      </c>
      <c r="M1" s="32" t="s">
        <v>100</v>
      </c>
      <c r="N1" s="32" t="s">
        <v>101</v>
      </c>
      <c r="O1" s="32" t="s">
        <v>50</v>
      </c>
      <c r="P1" s="32" t="s">
        <v>51</v>
      </c>
      <c r="Q1" s="32" t="s">
        <v>52</v>
      </c>
      <c r="R1" s="32" t="s">
        <v>53</v>
      </c>
      <c r="S1" s="32" t="s">
        <v>54</v>
      </c>
      <c r="T1" s="32" t="s">
        <v>55</v>
      </c>
      <c r="U1" s="32" t="s">
        <v>56</v>
      </c>
      <c r="V1" s="32" t="s">
        <v>57</v>
      </c>
      <c r="W1" s="32" t="s">
        <v>102</v>
      </c>
      <c r="X1" s="33" t="s">
        <v>99</v>
      </c>
      <c r="Y1" s="33" t="s">
        <v>103</v>
      </c>
      <c r="Z1" s="33" t="s">
        <v>101</v>
      </c>
      <c r="AA1" s="33" t="s">
        <v>50</v>
      </c>
      <c r="AB1" s="33" t="s">
        <v>51</v>
      </c>
      <c r="AC1" s="33" t="s">
        <v>52</v>
      </c>
      <c r="AD1" s="33" t="s">
        <v>53</v>
      </c>
      <c r="AE1" s="33" t="s">
        <v>54</v>
      </c>
      <c r="AF1" s="33" t="s">
        <v>55</v>
      </c>
      <c r="AG1" s="33" t="s">
        <v>56</v>
      </c>
      <c r="AH1" s="33" t="s">
        <v>57</v>
      </c>
      <c r="AI1" s="33" t="s">
        <v>102</v>
      </c>
      <c r="AJ1" s="61" t="s">
        <v>178</v>
      </c>
      <c r="AK1" s="61" t="s">
        <v>181</v>
      </c>
      <c r="AL1" s="61" t="s">
        <v>182</v>
      </c>
      <c r="AM1" s="61" t="s">
        <v>183</v>
      </c>
      <c r="AN1" s="61" t="s">
        <v>55</v>
      </c>
      <c r="AO1" s="61" t="s">
        <v>56</v>
      </c>
      <c r="AP1" s="61" t="s">
        <v>57</v>
      </c>
      <c r="AQ1" s="61" t="s">
        <v>102</v>
      </c>
      <c r="AR1" s="4"/>
      <c r="AS1" s="66" t="s">
        <v>60</v>
      </c>
      <c r="AT1" s="67" t="s">
        <v>61</v>
      </c>
      <c r="AU1" s="67" t="s">
        <v>121</v>
      </c>
      <c r="AV1" s="68">
        <v>2018</v>
      </c>
      <c r="AW1" s="276" t="s">
        <v>214</v>
      </c>
      <c r="AX1" s="69" t="s">
        <v>8</v>
      </c>
      <c r="AY1" s="263" t="s">
        <v>73</v>
      </c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5"/>
      <c r="CI1" s="121"/>
      <c r="CJ1" s="121"/>
      <c r="CK1" s="253" t="s">
        <v>74</v>
      </c>
      <c r="CL1" s="253"/>
      <c r="CM1" s="254" t="s">
        <v>196</v>
      </c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5"/>
      <c r="DQ1" s="70" t="s">
        <v>194</v>
      </c>
      <c r="DR1" s="70" t="s">
        <v>194</v>
      </c>
      <c r="DS1" s="70" t="s">
        <v>195</v>
      </c>
      <c r="DT1" s="70" t="s">
        <v>195</v>
      </c>
      <c r="DU1" s="70" t="s">
        <v>202</v>
      </c>
      <c r="DV1" s="251" t="s">
        <v>75</v>
      </c>
      <c r="DW1" s="251"/>
      <c r="DX1" s="251"/>
      <c r="DY1" s="251"/>
      <c r="DZ1" s="251"/>
      <c r="EA1" s="251"/>
      <c r="EB1" s="251"/>
      <c r="EC1" s="251"/>
      <c r="ED1" s="251"/>
      <c r="EE1" s="71"/>
      <c r="EF1" s="72" t="s">
        <v>70</v>
      </c>
      <c r="EG1" s="254" t="s">
        <v>76</v>
      </c>
      <c r="EH1" s="255"/>
      <c r="EI1" s="268" t="s">
        <v>192</v>
      </c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70"/>
      <c r="FK1" s="268" t="s">
        <v>198</v>
      </c>
      <c r="FL1" s="269"/>
      <c r="FM1" s="269"/>
      <c r="FN1" s="269"/>
      <c r="FO1" s="269"/>
      <c r="FP1" s="269"/>
      <c r="FQ1" s="269"/>
      <c r="FR1" s="269"/>
      <c r="FS1" s="269"/>
      <c r="FT1" s="269"/>
      <c r="FU1" s="269"/>
      <c r="FV1" s="269"/>
      <c r="FW1" s="269"/>
      <c r="FX1" s="269"/>
      <c r="FY1" s="269"/>
      <c r="FZ1" s="269"/>
      <c r="GA1" s="269"/>
      <c r="GB1" s="269"/>
      <c r="GC1" s="269"/>
      <c r="GD1" s="269"/>
      <c r="GE1" s="269"/>
      <c r="GF1" s="269"/>
      <c r="GG1" s="269"/>
      <c r="GH1" s="269"/>
      <c r="GI1" s="269"/>
      <c r="GJ1" s="269"/>
      <c r="GK1" s="269"/>
      <c r="GL1" s="269"/>
      <c r="GM1" s="278" t="s">
        <v>199</v>
      </c>
      <c r="GN1" s="278"/>
      <c r="GO1" s="278"/>
      <c r="GP1" s="278"/>
      <c r="GQ1" s="278"/>
      <c r="GR1" s="278"/>
      <c r="GS1" s="278"/>
      <c r="GT1" s="278"/>
      <c r="GU1" s="287" t="s">
        <v>193</v>
      </c>
      <c r="GV1" s="288"/>
      <c r="GW1" s="288"/>
      <c r="GX1" s="288"/>
      <c r="GY1" s="288"/>
      <c r="GZ1" s="288"/>
      <c r="HA1" s="288"/>
      <c r="HB1" s="288"/>
      <c r="HC1" s="2"/>
      <c r="HD1" s="247" t="s">
        <v>77</v>
      </c>
      <c r="HE1" s="248"/>
      <c r="HF1" s="248"/>
      <c r="HG1" s="248"/>
      <c r="HH1"/>
      <c r="HI1" s="232" t="s">
        <v>80</v>
      </c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"/>
      <c r="IJ1" s="230" t="s">
        <v>87</v>
      </c>
      <c r="IK1" s="230"/>
      <c r="IL1" s="230"/>
      <c r="IM1" s="230"/>
      <c r="IN1" s="230"/>
      <c r="IO1" s="230"/>
      <c r="IP1" s="230"/>
      <c r="IQ1" s="230"/>
      <c r="IR1" s="230"/>
      <c r="IS1" s="230"/>
      <c r="IT1" s="230"/>
      <c r="IU1" s="230"/>
      <c r="IV1" s="230"/>
      <c r="IW1" s="73"/>
      <c r="IX1" s="73"/>
      <c r="IY1" s="73"/>
      <c r="IZ1" s="73"/>
      <c r="JA1" s="74"/>
      <c r="JB1" s="6"/>
      <c r="JC1" s="6"/>
      <c r="JD1" s="6"/>
      <c r="JE1" s="6"/>
      <c r="JF1" s="6"/>
      <c r="JG1" s="75"/>
      <c r="JH1" s="75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1" t="s">
        <v>1</v>
      </c>
    </row>
    <row r="2" spans="1:290" s="1" customFormat="1" ht="18.95" customHeight="1" thickTop="1" thickBot="1" x14ac:dyDescent="0.4">
      <c r="A2" s="25"/>
      <c r="B2" s="235"/>
      <c r="C2" s="29"/>
      <c r="D2" s="26"/>
      <c r="E2" s="237" t="s">
        <v>89</v>
      </c>
      <c r="F2" s="238"/>
      <c r="G2" s="26" t="s">
        <v>93</v>
      </c>
      <c r="H2" s="39" t="s">
        <v>44</v>
      </c>
      <c r="I2" s="39" t="s">
        <v>44</v>
      </c>
      <c r="J2" s="39" t="s">
        <v>46</v>
      </c>
      <c r="K2" s="39" t="s">
        <v>46</v>
      </c>
      <c r="L2" s="40" t="s">
        <v>48</v>
      </c>
      <c r="M2" s="40" t="s">
        <v>48</v>
      </c>
      <c r="N2" s="40" t="s">
        <v>48</v>
      </c>
      <c r="O2" s="40" t="s">
        <v>48</v>
      </c>
      <c r="P2" s="40" t="s">
        <v>48</v>
      </c>
      <c r="Q2" s="40" t="s">
        <v>48</v>
      </c>
      <c r="R2" s="40" t="s">
        <v>48</v>
      </c>
      <c r="S2" s="40" t="s">
        <v>48</v>
      </c>
      <c r="T2" s="40" t="s">
        <v>48</v>
      </c>
      <c r="U2" s="40" t="s">
        <v>48</v>
      </c>
      <c r="V2" s="40" t="s">
        <v>48</v>
      </c>
      <c r="W2" s="40" t="s">
        <v>48</v>
      </c>
      <c r="X2" s="41" t="s">
        <v>49</v>
      </c>
      <c r="Y2" s="41" t="s">
        <v>49</v>
      </c>
      <c r="Z2" s="41" t="s">
        <v>49</v>
      </c>
      <c r="AA2" s="41" t="s">
        <v>49</v>
      </c>
      <c r="AB2" s="41" t="s">
        <v>49</v>
      </c>
      <c r="AC2" s="41" t="s">
        <v>49</v>
      </c>
      <c r="AD2" s="41" t="s">
        <v>49</v>
      </c>
      <c r="AE2" s="41" t="s">
        <v>49</v>
      </c>
      <c r="AF2" s="41" t="s">
        <v>49</v>
      </c>
      <c r="AG2" s="41" t="s">
        <v>49</v>
      </c>
      <c r="AH2" s="41" t="s">
        <v>49</v>
      </c>
      <c r="AI2" s="41" t="s">
        <v>49</v>
      </c>
      <c r="AJ2" s="60" t="s">
        <v>179</v>
      </c>
      <c r="AK2" s="60" t="s">
        <v>179</v>
      </c>
      <c r="AL2" s="60" t="s">
        <v>179</v>
      </c>
      <c r="AM2" s="60" t="s">
        <v>179</v>
      </c>
      <c r="AN2" s="60" t="s">
        <v>179</v>
      </c>
      <c r="AO2" s="60" t="s">
        <v>179</v>
      </c>
      <c r="AP2" s="60" t="s">
        <v>179</v>
      </c>
      <c r="AQ2" s="60" t="s">
        <v>179</v>
      </c>
      <c r="AR2" s="4"/>
      <c r="AS2" s="76" t="s">
        <v>58</v>
      </c>
      <c r="AT2" s="77" t="s">
        <v>91</v>
      </c>
      <c r="AU2" s="77" t="s">
        <v>122</v>
      </c>
      <c r="AV2" s="78" t="s">
        <v>94</v>
      </c>
      <c r="AW2" s="277"/>
      <c r="AX2" s="79" t="s">
        <v>98</v>
      </c>
      <c r="AY2" s="252" t="s">
        <v>62</v>
      </c>
      <c r="AZ2" s="252" t="s">
        <v>62</v>
      </c>
      <c r="BA2" s="252" t="s">
        <v>62</v>
      </c>
      <c r="BB2" s="252" t="s">
        <v>62</v>
      </c>
      <c r="BC2" s="252" t="s">
        <v>62</v>
      </c>
      <c r="BD2" s="252" t="s">
        <v>62</v>
      </c>
      <c r="BE2" s="252" t="s">
        <v>62</v>
      </c>
      <c r="BF2" s="252" t="s">
        <v>62</v>
      </c>
      <c r="BG2" s="252" t="s">
        <v>62</v>
      </c>
      <c r="BH2" s="252" t="s">
        <v>62</v>
      </c>
      <c r="BI2" s="252" t="s">
        <v>62</v>
      </c>
      <c r="BJ2" s="252" t="s">
        <v>62</v>
      </c>
      <c r="BK2" s="252" t="s">
        <v>62</v>
      </c>
      <c r="BL2" s="252" t="s">
        <v>62</v>
      </c>
      <c r="BM2" s="252" t="s">
        <v>62</v>
      </c>
      <c r="BN2" s="252" t="s">
        <v>62</v>
      </c>
      <c r="BO2" s="252" t="s">
        <v>62</v>
      </c>
      <c r="BP2" s="252" t="s">
        <v>62</v>
      </c>
      <c r="BQ2" s="252" t="s">
        <v>62</v>
      </c>
      <c r="BR2" s="252" t="s">
        <v>62</v>
      </c>
      <c r="BS2" s="252" t="s">
        <v>62</v>
      </c>
      <c r="BT2" s="252" t="s">
        <v>62</v>
      </c>
      <c r="BU2" s="252" t="s">
        <v>62</v>
      </c>
      <c r="BV2" s="252" t="s">
        <v>62</v>
      </c>
      <c r="BW2" s="252" t="s">
        <v>62</v>
      </c>
      <c r="BX2" s="252" t="s">
        <v>62</v>
      </c>
      <c r="BY2" s="252" t="s">
        <v>62</v>
      </c>
      <c r="BZ2" s="261" t="s">
        <v>62</v>
      </c>
      <c r="CA2" s="261" t="s">
        <v>62</v>
      </c>
      <c r="CB2" s="261" t="s">
        <v>62</v>
      </c>
      <c r="CC2" s="261" t="s">
        <v>62</v>
      </c>
      <c r="CD2" s="261" t="s">
        <v>62</v>
      </c>
      <c r="CE2" s="261" t="s">
        <v>62</v>
      </c>
      <c r="CF2" s="261" t="s">
        <v>62</v>
      </c>
      <c r="CG2" s="261" t="s">
        <v>62</v>
      </c>
      <c r="CH2" s="261" t="s">
        <v>62</v>
      </c>
      <c r="CI2" s="261" t="s">
        <v>215</v>
      </c>
      <c r="CJ2" s="261" t="s">
        <v>216</v>
      </c>
      <c r="CK2" s="253" t="s">
        <v>6</v>
      </c>
      <c r="CL2" s="253" t="s">
        <v>7</v>
      </c>
      <c r="CM2" s="71" t="s">
        <v>63</v>
      </c>
      <c r="CN2" s="71" t="s">
        <v>63</v>
      </c>
      <c r="CO2" s="71" t="s">
        <v>63</v>
      </c>
      <c r="CP2" s="71" t="s">
        <v>63</v>
      </c>
      <c r="CQ2" s="71" t="s">
        <v>63</v>
      </c>
      <c r="CR2" s="71" t="s">
        <v>63</v>
      </c>
      <c r="CS2" s="71" t="s">
        <v>63</v>
      </c>
      <c r="CT2" s="71" t="s">
        <v>63</v>
      </c>
      <c r="CU2" s="71" t="s">
        <v>63</v>
      </c>
      <c r="CV2" s="71" t="s">
        <v>63</v>
      </c>
      <c r="CW2" s="71" t="s">
        <v>63</v>
      </c>
      <c r="CX2" s="71" t="s">
        <v>63</v>
      </c>
      <c r="CY2" s="71" t="s">
        <v>63</v>
      </c>
      <c r="CZ2" s="71" t="s">
        <v>63</v>
      </c>
      <c r="DA2" s="71" t="s">
        <v>63</v>
      </c>
      <c r="DB2" s="71" t="s">
        <v>63</v>
      </c>
      <c r="DC2" s="71" t="s">
        <v>63</v>
      </c>
      <c r="DD2" s="71" t="s">
        <v>63</v>
      </c>
      <c r="DE2" s="71" t="s">
        <v>63</v>
      </c>
      <c r="DF2" s="71" t="s">
        <v>63</v>
      </c>
      <c r="DG2" s="71" t="s">
        <v>63</v>
      </c>
      <c r="DH2" s="71" t="s">
        <v>63</v>
      </c>
      <c r="DI2" s="71" t="s">
        <v>63</v>
      </c>
      <c r="DJ2" s="71" t="s">
        <v>63</v>
      </c>
      <c r="DK2" s="71" t="s">
        <v>63</v>
      </c>
      <c r="DL2" s="71" t="s">
        <v>63</v>
      </c>
      <c r="DM2" s="71" t="s">
        <v>63</v>
      </c>
      <c r="DN2" s="80" t="s">
        <v>63</v>
      </c>
      <c r="DO2" s="80" t="s">
        <v>63</v>
      </c>
      <c r="DP2" s="80" t="s">
        <v>63</v>
      </c>
      <c r="DQ2" s="81" t="s">
        <v>205</v>
      </c>
      <c r="DR2" s="81" t="s">
        <v>205</v>
      </c>
      <c r="DS2" s="81" t="s">
        <v>206</v>
      </c>
      <c r="DT2" s="81" t="s">
        <v>206</v>
      </c>
      <c r="DU2" s="81" t="s">
        <v>203</v>
      </c>
      <c r="DV2" s="82" t="s">
        <v>64</v>
      </c>
      <c r="DW2" s="71" t="s">
        <v>64</v>
      </c>
      <c r="DX2" s="71" t="s">
        <v>64</v>
      </c>
      <c r="DY2" s="71" t="s">
        <v>64</v>
      </c>
      <c r="DZ2" s="71" t="s">
        <v>64</v>
      </c>
      <c r="EA2" s="71" t="s">
        <v>64</v>
      </c>
      <c r="EB2" s="71" t="s">
        <v>64</v>
      </c>
      <c r="EC2" s="71" t="s">
        <v>64</v>
      </c>
      <c r="ED2" s="83" t="s">
        <v>70</v>
      </c>
      <c r="EE2" s="279" t="s">
        <v>209</v>
      </c>
      <c r="EF2" s="84"/>
      <c r="EG2" s="256" t="s">
        <v>232</v>
      </c>
      <c r="EH2" s="258" t="s">
        <v>231</v>
      </c>
      <c r="EI2" s="245" t="s">
        <v>104</v>
      </c>
      <c r="EJ2" s="245" t="s">
        <v>105</v>
      </c>
      <c r="EK2" s="245" t="s">
        <v>106</v>
      </c>
      <c r="EL2" s="260" t="s">
        <v>107</v>
      </c>
      <c r="EM2" s="245" t="s">
        <v>108</v>
      </c>
      <c r="EN2" s="245" t="s">
        <v>109</v>
      </c>
      <c r="EO2" s="245" t="s">
        <v>110</v>
      </c>
      <c r="EP2" s="245" t="s">
        <v>111</v>
      </c>
      <c r="EQ2" s="245" t="s">
        <v>112</v>
      </c>
      <c r="ER2" s="245" t="s">
        <v>113</v>
      </c>
      <c r="ES2" s="245" t="s">
        <v>114</v>
      </c>
      <c r="ET2" s="245" t="s">
        <v>115</v>
      </c>
      <c r="EU2" s="245" t="s">
        <v>116</v>
      </c>
      <c r="EV2" s="245" t="s">
        <v>9</v>
      </c>
      <c r="EW2" s="245" t="s">
        <v>10</v>
      </c>
      <c r="EX2" s="245" t="s">
        <v>11</v>
      </c>
      <c r="EY2" s="245" t="s">
        <v>12</v>
      </c>
      <c r="EZ2" s="245" t="s">
        <v>13</v>
      </c>
      <c r="FA2" s="245" t="s">
        <v>14</v>
      </c>
      <c r="FB2" s="245" t="s">
        <v>15</v>
      </c>
      <c r="FC2" s="245" t="s">
        <v>16</v>
      </c>
      <c r="FD2" s="245" t="s">
        <v>17</v>
      </c>
      <c r="FE2" s="245" t="s">
        <v>18</v>
      </c>
      <c r="FF2" s="245" t="s">
        <v>19</v>
      </c>
      <c r="FG2" s="245" t="s">
        <v>20</v>
      </c>
      <c r="FH2" s="245" t="s">
        <v>21</v>
      </c>
      <c r="FI2" s="245" t="s">
        <v>35</v>
      </c>
      <c r="FJ2" s="245" t="s">
        <v>36</v>
      </c>
      <c r="FK2" s="85" t="s">
        <v>197</v>
      </c>
      <c r="FL2" s="86" t="s">
        <v>197</v>
      </c>
      <c r="FM2" s="86" t="s">
        <v>197</v>
      </c>
      <c r="FN2" s="86" t="s">
        <v>197</v>
      </c>
      <c r="FO2" s="86" t="s">
        <v>197</v>
      </c>
      <c r="FP2" s="86" t="s">
        <v>197</v>
      </c>
      <c r="FQ2" s="86" t="s">
        <v>197</v>
      </c>
      <c r="FR2" s="86" t="s">
        <v>197</v>
      </c>
      <c r="FS2" s="86" t="s">
        <v>197</v>
      </c>
      <c r="FT2" s="86" t="s">
        <v>197</v>
      </c>
      <c r="FU2" s="86" t="s">
        <v>197</v>
      </c>
      <c r="FV2" s="86" t="s">
        <v>197</v>
      </c>
      <c r="FW2" s="86" t="s">
        <v>197</v>
      </c>
      <c r="FX2" s="86" t="s">
        <v>197</v>
      </c>
      <c r="FY2" s="86" t="s">
        <v>197</v>
      </c>
      <c r="FZ2" s="86" t="s">
        <v>197</v>
      </c>
      <c r="GA2" s="86" t="s">
        <v>197</v>
      </c>
      <c r="GB2" s="86" t="s">
        <v>197</v>
      </c>
      <c r="GC2" s="86" t="s">
        <v>197</v>
      </c>
      <c r="GD2" s="86" t="s">
        <v>197</v>
      </c>
      <c r="GE2" s="86" t="s">
        <v>197</v>
      </c>
      <c r="GF2" s="86" t="s">
        <v>197</v>
      </c>
      <c r="GG2" s="86" t="s">
        <v>197</v>
      </c>
      <c r="GH2" s="86" t="s">
        <v>197</v>
      </c>
      <c r="GI2" s="86" t="s">
        <v>197</v>
      </c>
      <c r="GJ2" s="86" t="s">
        <v>197</v>
      </c>
      <c r="GK2" s="86" t="s">
        <v>197</v>
      </c>
      <c r="GL2" s="86" t="s">
        <v>197</v>
      </c>
      <c r="GM2" s="87" t="s">
        <v>63</v>
      </c>
      <c r="GN2" s="87" t="s">
        <v>63</v>
      </c>
      <c r="GO2" s="87" t="s">
        <v>63</v>
      </c>
      <c r="GP2" s="87" t="s">
        <v>63</v>
      </c>
      <c r="GQ2" s="87" t="s">
        <v>63</v>
      </c>
      <c r="GR2" s="87" t="s">
        <v>63</v>
      </c>
      <c r="GS2" s="87" t="s">
        <v>63</v>
      </c>
      <c r="GT2" s="87" t="s">
        <v>63</v>
      </c>
      <c r="GU2" s="245" t="s">
        <v>184</v>
      </c>
      <c r="GV2" s="245" t="s">
        <v>185</v>
      </c>
      <c r="GW2" s="245" t="s">
        <v>186</v>
      </c>
      <c r="GX2" s="245" t="s">
        <v>187</v>
      </c>
      <c r="GY2" s="245" t="s">
        <v>188</v>
      </c>
      <c r="GZ2" s="245" t="s">
        <v>189</v>
      </c>
      <c r="HA2" s="245" t="s">
        <v>190</v>
      </c>
      <c r="HB2" s="245" t="s">
        <v>191</v>
      </c>
      <c r="HC2" s="2"/>
      <c r="HD2" s="249" t="s">
        <v>22</v>
      </c>
      <c r="HE2" s="88"/>
      <c r="HF2" s="88"/>
      <c r="HG2" s="246" t="s">
        <v>78</v>
      </c>
      <c r="HH2"/>
      <c r="HI2" s="218" t="s">
        <v>24</v>
      </c>
      <c r="HJ2" s="218" t="s">
        <v>72</v>
      </c>
      <c r="HK2" s="218" t="s">
        <v>38</v>
      </c>
      <c r="HL2" s="218" t="s">
        <v>79</v>
      </c>
      <c r="HM2" s="218" t="s">
        <v>29</v>
      </c>
      <c r="HN2" s="218" t="s">
        <v>29</v>
      </c>
      <c r="HO2" s="218" t="s">
        <v>23</v>
      </c>
      <c r="HP2" s="218" t="s">
        <v>23</v>
      </c>
      <c r="HQ2" s="218" t="s">
        <v>26</v>
      </c>
      <c r="HR2" s="218" t="s">
        <v>85</v>
      </c>
      <c r="HS2" s="218" t="s">
        <v>132</v>
      </c>
      <c r="HT2" s="218" t="s">
        <v>126</v>
      </c>
      <c r="HU2" s="220" t="s">
        <v>86</v>
      </c>
      <c r="HV2" s="89"/>
      <c r="HW2" s="222" t="s">
        <v>28</v>
      </c>
      <c r="HX2" s="223"/>
      <c r="HY2" s="218" t="s">
        <v>30</v>
      </c>
      <c r="HZ2" s="218" t="s">
        <v>224</v>
      </c>
      <c r="IA2" s="218" t="s">
        <v>225</v>
      </c>
      <c r="IB2" s="218" t="s">
        <v>226</v>
      </c>
      <c r="IC2" s="218" t="s">
        <v>227</v>
      </c>
      <c r="ID2" s="218" t="s">
        <v>228</v>
      </c>
      <c r="IE2" s="218" t="s">
        <v>229</v>
      </c>
      <c r="IF2" s="218" t="s">
        <v>230</v>
      </c>
      <c r="IG2" s="90"/>
      <c r="IH2" s="218" t="s">
        <v>210</v>
      </c>
      <c r="II2" s="2"/>
      <c r="IJ2" s="207" t="s">
        <v>31</v>
      </c>
      <c r="IK2" s="233" t="s">
        <v>25</v>
      </c>
      <c r="IL2" s="207" t="s">
        <v>81</v>
      </c>
      <c r="IM2" s="207" t="s">
        <v>83</v>
      </c>
      <c r="IN2" s="207" t="s">
        <v>82</v>
      </c>
      <c r="IO2" s="207" t="s">
        <v>130</v>
      </c>
      <c r="IP2" s="207" t="s">
        <v>32</v>
      </c>
      <c r="IQ2" s="207" t="s">
        <v>32</v>
      </c>
      <c r="IR2" s="207" t="s">
        <v>26</v>
      </c>
      <c r="IS2" s="207" t="s">
        <v>84</v>
      </c>
      <c r="IT2" s="207" t="s">
        <v>132</v>
      </c>
      <c r="IU2" s="207" t="s">
        <v>27</v>
      </c>
      <c r="IV2" s="209" t="s">
        <v>86</v>
      </c>
      <c r="IW2" s="91"/>
      <c r="IX2" s="91" t="s">
        <v>137</v>
      </c>
      <c r="IY2" s="214" t="s">
        <v>221</v>
      </c>
      <c r="IZ2" s="215"/>
      <c r="JA2" s="207" t="s">
        <v>210</v>
      </c>
      <c r="JB2" s="6"/>
      <c r="JC2" s="6"/>
      <c r="JD2" s="6"/>
      <c r="JE2" s="6"/>
      <c r="JF2" s="6"/>
      <c r="JG2" s="75"/>
      <c r="JH2" s="75"/>
      <c r="JI2" s="6"/>
      <c r="JJ2" s="6"/>
      <c r="JK2" s="6"/>
      <c r="JL2" s="6"/>
      <c r="JM2" s="6"/>
      <c r="JN2" s="6"/>
      <c r="JO2" s="75"/>
      <c r="JP2" s="75"/>
      <c r="JQ2" s="6"/>
      <c r="JR2" s="6"/>
      <c r="JS2" s="281" t="s">
        <v>217</v>
      </c>
      <c r="JT2" s="282"/>
      <c r="JU2" s="282"/>
      <c r="JV2" s="282"/>
      <c r="JW2" s="282"/>
      <c r="JX2" s="283"/>
      <c r="JY2" s="6"/>
      <c r="JZ2" s="6"/>
      <c r="KA2" s="6"/>
      <c r="KB2" s="6"/>
      <c r="KC2" s="6"/>
      <c r="KD2" s="1" t="s">
        <v>133</v>
      </c>
    </row>
    <row r="3" spans="1:290" s="1" customFormat="1" ht="31.5" thickTop="1" thickBot="1" x14ac:dyDescent="0.4">
      <c r="A3" s="25"/>
      <c r="B3" s="235"/>
      <c r="C3" s="29"/>
      <c r="D3" s="26"/>
      <c r="E3" s="237"/>
      <c r="F3" s="238"/>
      <c r="G3" s="26"/>
      <c r="H3" s="39" t="s">
        <v>171</v>
      </c>
      <c r="I3" s="39" t="s">
        <v>172</v>
      </c>
      <c r="J3" s="39" t="s">
        <v>42</v>
      </c>
      <c r="K3" s="39" t="s">
        <v>42</v>
      </c>
      <c r="L3" s="201"/>
      <c r="M3" s="40"/>
      <c r="N3" s="40"/>
      <c r="O3" s="39" t="s">
        <v>176</v>
      </c>
      <c r="P3" s="40"/>
      <c r="Q3" s="40"/>
      <c r="R3" s="40"/>
      <c r="S3" s="40"/>
      <c r="T3" s="40"/>
      <c r="U3" s="40"/>
      <c r="V3" s="40"/>
      <c r="W3" s="40"/>
      <c r="X3" s="41" t="s">
        <v>48</v>
      </c>
      <c r="Y3" s="41" t="s">
        <v>48</v>
      </c>
      <c r="Z3" s="41" t="s">
        <v>48</v>
      </c>
      <c r="AA3" s="41" t="s">
        <v>48</v>
      </c>
      <c r="AB3" s="41" t="s">
        <v>48</v>
      </c>
      <c r="AC3" s="41" t="s">
        <v>48</v>
      </c>
      <c r="AD3" s="41" t="s">
        <v>48</v>
      </c>
      <c r="AE3" s="41" t="s">
        <v>48</v>
      </c>
      <c r="AF3" s="41" t="s">
        <v>48</v>
      </c>
      <c r="AG3" s="41" t="s">
        <v>48</v>
      </c>
      <c r="AH3" s="41" t="s">
        <v>48</v>
      </c>
      <c r="AI3" s="41" t="s">
        <v>48</v>
      </c>
      <c r="AJ3" s="60" t="s">
        <v>180</v>
      </c>
      <c r="AK3" s="60" t="s">
        <v>180</v>
      </c>
      <c r="AL3" s="60" t="s">
        <v>180</v>
      </c>
      <c r="AM3" s="60" t="s">
        <v>180</v>
      </c>
      <c r="AN3" s="60" t="s">
        <v>180</v>
      </c>
      <c r="AO3" s="60" t="s">
        <v>180</v>
      </c>
      <c r="AP3" s="60" t="s">
        <v>180</v>
      </c>
      <c r="AQ3" s="60" t="s">
        <v>180</v>
      </c>
      <c r="AR3" s="4"/>
      <c r="AS3" s="76" t="s">
        <v>59</v>
      </c>
      <c r="AT3" s="243" t="s">
        <v>123</v>
      </c>
      <c r="AU3" s="243" t="s">
        <v>123</v>
      </c>
      <c r="AV3" s="274" t="s">
        <v>222</v>
      </c>
      <c r="AW3" s="271" t="s">
        <v>223</v>
      </c>
      <c r="AX3" s="271" t="s">
        <v>117</v>
      </c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53"/>
      <c r="CL3" s="253"/>
      <c r="CM3" s="92">
        <v>1</v>
      </c>
      <c r="CN3" s="92">
        <v>2</v>
      </c>
      <c r="CO3" s="92">
        <v>3</v>
      </c>
      <c r="CP3" s="92">
        <v>4</v>
      </c>
      <c r="CQ3" s="92">
        <v>5</v>
      </c>
      <c r="CR3" s="92">
        <v>6</v>
      </c>
      <c r="CS3" s="92">
        <v>7</v>
      </c>
      <c r="CT3" s="92">
        <v>8</v>
      </c>
      <c r="CU3" s="92">
        <v>9</v>
      </c>
      <c r="CV3" s="92">
        <v>10</v>
      </c>
      <c r="CW3" s="92">
        <v>11</v>
      </c>
      <c r="CX3" s="92">
        <v>12</v>
      </c>
      <c r="CY3" s="92">
        <v>13</v>
      </c>
      <c r="CZ3" s="92">
        <v>14</v>
      </c>
      <c r="DA3" s="92">
        <v>15</v>
      </c>
      <c r="DB3" s="92">
        <v>16</v>
      </c>
      <c r="DC3" s="92">
        <v>17</v>
      </c>
      <c r="DD3" s="92">
        <v>18</v>
      </c>
      <c r="DE3" s="92">
        <v>19</v>
      </c>
      <c r="DF3" s="92">
        <v>20</v>
      </c>
      <c r="DG3" s="92">
        <v>21</v>
      </c>
      <c r="DH3" s="92">
        <v>22</v>
      </c>
      <c r="DI3" s="92">
        <v>23</v>
      </c>
      <c r="DJ3" s="92">
        <v>24</v>
      </c>
      <c r="DK3" s="92">
        <v>25</v>
      </c>
      <c r="DL3" s="92">
        <v>26</v>
      </c>
      <c r="DM3" s="92">
        <v>27</v>
      </c>
      <c r="DN3" s="93">
        <v>28</v>
      </c>
      <c r="DO3" s="93">
        <v>29</v>
      </c>
      <c r="DP3" s="93">
        <v>30</v>
      </c>
      <c r="DQ3" s="94" t="s">
        <v>200</v>
      </c>
      <c r="DR3" s="94" t="s">
        <v>207</v>
      </c>
      <c r="DS3" s="94" t="s">
        <v>201</v>
      </c>
      <c r="DT3" s="94" t="s">
        <v>201</v>
      </c>
      <c r="DU3" s="94" t="s">
        <v>204</v>
      </c>
      <c r="DV3" s="95" t="s">
        <v>65</v>
      </c>
      <c r="DW3" s="92" t="s">
        <v>66</v>
      </c>
      <c r="DX3" s="92" t="s">
        <v>67</v>
      </c>
      <c r="DY3" s="92" t="s">
        <v>68</v>
      </c>
      <c r="DZ3" s="92" t="s">
        <v>69</v>
      </c>
      <c r="EA3" s="92" t="s">
        <v>135</v>
      </c>
      <c r="EB3" s="95" t="s">
        <v>65</v>
      </c>
      <c r="EC3" s="92" t="s">
        <v>66</v>
      </c>
      <c r="ED3" s="83" t="s">
        <v>71</v>
      </c>
      <c r="EE3" s="279"/>
      <c r="EF3" s="266" t="s">
        <v>208</v>
      </c>
      <c r="EG3" s="257"/>
      <c r="EH3" s="259"/>
      <c r="EI3" s="245"/>
      <c r="EJ3" s="245"/>
      <c r="EK3" s="245"/>
      <c r="EL3" s="260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96">
        <v>1</v>
      </c>
      <c r="FL3" s="97">
        <v>2</v>
      </c>
      <c r="FM3" s="97">
        <v>3</v>
      </c>
      <c r="FN3" s="97">
        <v>4</v>
      </c>
      <c r="FO3" s="97">
        <v>5</v>
      </c>
      <c r="FP3" s="97">
        <v>6</v>
      </c>
      <c r="FQ3" s="97">
        <v>7</v>
      </c>
      <c r="FR3" s="97">
        <v>8</v>
      </c>
      <c r="FS3" s="97">
        <v>9</v>
      </c>
      <c r="FT3" s="97">
        <v>10</v>
      </c>
      <c r="FU3" s="97">
        <v>11</v>
      </c>
      <c r="FV3" s="97">
        <v>12</v>
      </c>
      <c r="FW3" s="97">
        <v>13</v>
      </c>
      <c r="FX3" s="97">
        <v>14</v>
      </c>
      <c r="FY3" s="97">
        <v>15</v>
      </c>
      <c r="FZ3" s="97">
        <v>16</v>
      </c>
      <c r="GA3" s="97">
        <v>17</v>
      </c>
      <c r="GB3" s="97">
        <v>18</v>
      </c>
      <c r="GC3" s="97">
        <v>19</v>
      </c>
      <c r="GD3" s="97">
        <v>20</v>
      </c>
      <c r="GE3" s="97">
        <v>21</v>
      </c>
      <c r="GF3" s="97">
        <v>22</v>
      </c>
      <c r="GG3" s="97">
        <v>23</v>
      </c>
      <c r="GH3" s="97">
        <v>24</v>
      </c>
      <c r="GI3" s="97">
        <v>25</v>
      </c>
      <c r="GJ3" s="97">
        <v>26</v>
      </c>
      <c r="GK3" s="97">
        <v>27</v>
      </c>
      <c r="GL3" s="97">
        <v>28</v>
      </c>
      <c r="GM3" s="98">
        <v>1</v>
      </c>
      <c r="GN3" s="98">
        <v>2</v>
      </c>
      <c r="GO3" s="98">
        <v>3</v>
      </c>
      <c r="GP3" s="98">
        <v>4</v>
      </c>
      <c r="GQ3" s="98">
        <v>5</v>
      </c>
      <c r="GR3" s="98">
        <v>6</v>
      </c>
      <c r="GS3" s="98">
        <v>7</v>
      </c>
      <c r="GT3" s="98">
        <v>8</v>
      </c>
      <c r="GU3" s="245"/>
      <c r="GV3" s="245"/>
      <c r="GW3" s="245"/>
      <c r="GX3" s="245"/>
      <c r="GY3" s="245"/>
      <c r="GZ3" s="245"/>
      <c r="HA3" s="245"/>
      <c r="HB3" s="245"/>
      <c r="HC3" s="2"/>
      <c r="HD3" s="250"/>
      <c r="HE3" s="231" t="s">
        <v>124</v>
      </c>
      <c r="HF3" s="229" t="s">
        <v>138</v>
      </c>
      <c r="HG3" s="231"/>
      <c r="HH3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21"/>
      <c r="HV3" s="99"/>
      <c r="HW3" s="224"/>
      <c r="HX3" s="225"/>
      <c r="HY3" s="219"/>
      <c r="HZ3" s="219"/>
      <c r="IA3" s="219"/>
      <c r="IB3" s="219"/>
      <c r="IC3" s="219"/>
      <c r="ID3" s="219"/>
      <c r="IE3" s="219"/>
      <c r="IF3" s="219"/>
      <c r="IG3" s="90"/>
      <c r="IH3" s="219"/>
      <c r="II3" s="2"/>
      <c r="IJ3" s="208"/>
      <c r="IK3" s="234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10"/>
      <c r="IW3" s="100"/>
      <c r="IX3" s="100"/>
      <c r="IY3" s="197" t="e">
        <f>IF($HW$4=$IY$4,IF($HX$4&lt;$IZ$4,1,2),IF($HW$4&lt;$IY$4,1,2))</f>
        <v>#REF!</v>
      </c>
      <c r="IZ3" s="198" t="e">
        <f>IF($IY$3=1,"A5位繰上","B4位")</f>
        <v>#REF!</v>
      </c>
      <c r="JA3" s="208"/>
      <c r="JB3" s="6"/>
      <c r="JC3" s="6"/>
      <c r="JD3" s="6"/>
      <c r="JE3" s="6"/>
      <c r="JF3" s="6"/>
      <c r="JG3" s="75"/>
      <c r="JH3" s="75"/>
      <c r="JI3" s="6"/>
      <c r="JJ3" s="6"/>
      <c r="JK3" s="6"/>
      <c r="JL3" s="6"/>
      <c r="JM3" s="6"/>
      <c r="JN3" s="6"/>
      <c r="JO3" s="75"/>
      <c r="JP3" s="75"/>
      <c r="JQ3" s="6"/>
      <c r="JR3" s="6"/>
      <c r="JS3" s="284"/>
      <c r="JT3" s="285"/>
      <c r="JU3" s="285"/>
      <c r="JV3" s="285"/>
      <c r="JW3" s="285"/>
      <c r="JX3" s="286"/>
      <c r="JY3" s="6"/>
      <c r="JZ3" s="6"/>
      <c r="KA3" s="6"/>
      <c r="KB3" s="6"/>
      <c r="KC3" s="6"/>
    </row>
    <row r="4" spans="1:290" s="1" customFormat="1" ht="33" customHeight="1" thickTop="1" thickBot="1" x14ac:dyDescent="0.45">
      <c r="A4" s="27">
        <v>0</v>
      </c>
      <c r="B4" s="236"/>
      <c r="C4" s="29"/>
      <c r="D4" s="28"/>
      <c r="E4" s="239"/>
      <c r="F4" s="240"/>
      <c r="G4" s="28"/>
      <c r="H4" s="44">
        <v>43660</v>
      </c>
      <c r="I4" s="44">
        <v>43667</v>
      </c>
      <c r="J4" s="44">
        <v>43737</v>
      </c>
      <c r="K4" s="45">
        <v>43772</v>
      </c>
      <c r="L4" s="46">
        <v>43576</v>
      </c>
      <c r="M4" s="46">
        <v>43604</v>
      </c>
      <c r="N4" s="46">
        <v>43617</v>
      </c>
      <c r="O4" s="46">
        <v>43647</v>
      </c>
      <c r="P4" s="46">
        <v>43678</v>
      </c>
      <c r="Q4" s="46">
        <v>43709</v>
      </c>
      <c r="R4" s="46">
        <v>43739</v>
      </c>
      <c r="S4" s="46">
        <v>43770</v>
      </c>
      <c r="T4" s="46">
        <v>43800</v>
      </c>
      <c r="U4" s="46">
        <v>43831</v>
      </c>
      <c r="V4" s="46">
        <v>43862</v>
      </c>
      <c r="W4" s="46">
        <v>43891</v>
      </c>
      <c r="X4" s="47">
        <v>43556</v>
      </c>
      <c r="Y4" s="48">
        <v>43586</v>
      </c>
      <c r="Z4" s="47">
        <v>43617</v>
      </c>
      <c r="AA4" s="48">
        <v>43647</v>
      </c>
      <c r="AB4" s="47">
        <v>43678</v>
      </c>
      <c r="AC4" s="48">
        <v>43709</v>
      </c>
      <c r="AD4" s="47">
        <v>43739</v>
      </c>
      <c r="AE4" s="48">
        <v>43770</v>
      </c>
      <c r="AF4" s="47">
        <v>43800</v>
      </c>
      <c r="AG4" s="48">
        <v>43831</v>
      </c>
      <c r="AH4" s="47">
        <v>43862</v>
      </c>
      <c r="AI4" s="48">
        <v>43891</v>
      </c>
      <c r="AJ4" s="58">
        <v>43556</v>
      </c>
      <c r="AK4" s="59">
        <v>43617</v>
      </c>
      <c r="AL4" s="58">
        <v>43678</v>
      </c>
      <c r="AM4" s="59">
        <v>43709</v>
      </c>
      <c r="AN4" s="58">
        <v>43800</v>
      </c>
      <c r="AO4" s="59">
        <v>43831</v>
      </c>
      <c r="AP4" s="58">
        <v>43862</v>
      </c>
      <c r="AQ4" s="59">
        <v>43891</v>
      </c>
      <c r="AR4" s="4"/>
      <c r="AS4" s="101" t="s">
        <v>39</v>
      </c>
      <c r="AT4" s="244"/>
      <c r="AU4" s="244"/>
      <c r="AV4" s="275"/>
      <c r="AW4" s="272"/>
      <c r="AX4" s="273"/>
      <c r="AY4" s="102">
        <v>1</v>
      </c>
      <c r="AZ4" s="102">
        <v>2</v>
      </c>
      <c r="BA4" s="102">
        <v>3</v>
      </c>
      <c r="BB4" s="102">
        <v>4</v>
      </c>
      <c r="BC4" s="102">
        <v>5</v>
      </c>
      <c r="BD4" s="102">
        <v>6</v>
      </c>
      <c r="BE4" s="102">
        <v>7</v>
      </c>
      <c r="BF4" s="102">
        <v>8</v>
      </c>
      <c r="BG4" s="102">
        <v>9</v>
      </c>
      <c r="BH4" s="102">
        <v>10</v>
      </c>
      <c r="BI4" s="102">
        <v>11</v>
      </c>
      <c r="BJ4" s="102">
        <v>12</v>
      </c>
      <c r="BK4" s="102">
        <v>13</v>
      </c>
      <c r="BL4" s="102">
        <v>14</v>
      </c>
      <c r="BM4" s="102">
        <v>15</v>
      </c>
      <c r="BN4" s="102">
        <v>16</v>
      </c>
      <c r="BO4" s="102">
        <v>17</v>
      </c>
      <c r="BP4" s="102">
        <v>18</v>
      </c>
      <c r="BQ4" s="102">
        <v>19</v>
      </c>
      <c r="BR4" s="102">
        <v>20</v>
      </c>
      <c r="BS4" s="102">
        <v>21</v>
      </c>
      <c r="BT4" s="102">
        <v>22</v>
      </c>
      <c r="BU4" s="102">
        <v>23</v>
      </c>
      <c r="BV4" s="102">
        <v>24</v>
      </c>
      <c r="BW4" s="102">
        <v>25</v>
      </c>
      <c r="BX4" s="102">
        <v>26</v>
      </c>
      <c r="BY4" s="102">
        <v>27</v>
      </c>
      <c r="BZ4" s="102">
        <v>28</v>
      </c>
      <c r="CA4" s="102">
        <v>29</v>
      </c>
      <c r="CB4" s="102">
        <v>30</v>
      </c>
      <c r="CC4" s="102">
        <v>31</v>
      </c>
      <c r="CD4" s="102">
        <v>32</v>
      </c>
      <c r="CE4" s="102">
        <v>33</v>
      </c>
      <c r="CF4" s="102">
        <v>34</v>
      </c>
      <c r="CG4" s="102">
        <v>35</v>
      </c>
      <c r="CH4" s="102">
        <v>36</v>
      </c>
      <c r="CI4" s="102"/>
      <c r="CJ4" s="102"/>
      <c r="CK4" s="253"/>
      <c r="CL4" s="25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254" t="s">
        <v>194</v>
      </c>
      <c r="DW4" s="251"/>
      <c r="DX4" s="251"/>
      <c r="DY4" s="251"/>
      <c r="DZ4" s="251"/>
      <c r="EA4" s="255"/>
      <c r="EB4" s="254" t="s">
        <v>195</v>
      </c>
      <c r="EC4" s="255"/>
      <c r="ED4" s="103"/>
      <c r="EE4" s="92"/>
      <c r="EF4" s="267"/>
      <c r="EG4" s="103"/>
      <c r="EH4" s="103"/>
      <c r="EI4" s="104">
        <f t="shared" ref="EI4:FJ4" si="0">H4</f>
        <v>43660</v>
      </c>
      <c r="EJ4" s="104">
        <f t="shared" si="0"/>
        <v>43667</v>
      </c>
      <c r="EK4" s="104">
        <f t="shared" si="0"/>
        <v>43737</v>
      </c>
      <c r="EL4" s="105">
        <f t="shared" si="0"/>
        <v>43772</v>
      </c>
      <c r="EM4" s="104">
        <f t="shared" si="0"/>
        <v>43576</v>
      </c>
      <c r="EN4" s="104">
        <f t="shared" si="0"/>
        <v>43604</v>
      </c>
      <c r="EO4" s="104">
        <f t="shared" si="0"/>
        <v>43617</v>
      </c>
      <c r="EP4" s="104">
        <f t="shared" si="0"/>
        <v>43647</v>
      </c>
      <c r="EQ4" s="104">
        <f t="shared" si="0"/>
        <v>43678</v>
      </c>
      <c r="ER4" s="104">
        <f t="shared" si="0"/>
        <v>43709</v>
      </c>
      <c r="ES4" s="104">
        <f t="shared" si="0"/>
        <v>43739</v>
      </c>
      <c r="ET4" s="104">
        <f t="shared" si="0"/>
        <v>43770</v>
      </c>
      <c r="EU4" s="104">
        <f t="shared" si="0"/>
        <v>43800</v>
      </c>
      <c r="EV4" s="104">
        <f t="shared" si="0"/>
        <v>43831</v>
      </c>
      <c r="EW4" s="104">
        <f t="shared" si="0"/>
        <v>43862</v>
      </c>
      <c r="EX4" s="104">
        <f t="shared" si="0"/>
        <v>43891</v>
      </c>
      <c r="EY4" s="104">
        <f t="shared" si="0"/>
        <v>43556</v>
      </c>
      <c r="EZ4" s="104">
        <f t="shared" si="0"/>
        <v>43586</v>
      </c>
      <c r="FA4" s="104">
        <f t="shared" si="0"/>
        <v>43617</v>
      </c>
      <c r="FB4" s="104">
        <f t="shared" si="0"/>
        <v>43647</v>
      </c>
      <c r="FC4" s="104">
        <f t="shared" si="0"/>
        <v>43678</v>
      </c>
      <c r="FD4" s="104">
        <f t="shared" si="0"/>
        <v>43709</v>
      </c>
      <c r="FE4" s="104">
        <f t="shared" si="0"/>
        <v>43739</v>
      </c>
      <c r="FF4" s="104">
        <f t="shared" si="0"/>
        <v>43770</v>
      </c>
      <c r="FG4" s="104">
        <f t="shared" si="0"/>
        <v>43800</v>
      </c>
      <c r="FH4" s="104">
        <f t="shared" si="0"/>
        <v>43831</v>
      </c>
      <c r="FI4" s="104">
        <f t="shared" si="0"/>
        <v>43862</v>
      </c>
      <c r="FJ4" s="104">
        <f t="shared" si="0"/>
        <v>43891</v>
      </c>
      <c r="FK4" s="106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7"/>
      <c r="GN4" s="107"/>
      <c r="GO4" s="107"/>
      <c r="GP4" s="107"/>
      <c r="GQ4" s="107"/>
      <c r="GR4" s="107"/>
      <c r="GS4" s="107"/>
      <c r="GT4" s="107"/>
      <c r="GU4" s="104">
        <f t="shared" ref="GU4:HB4" si="1">AJ4</f>
        <v>43556</v>
      </c>
      <c r="GV4" s="104">
        <f t="shared" si="1"/>
        <v>43617</v>
      </c>
      <c r="GW4" s="104">
        <f t="shared" si="1"/>
        <v>43678</v>
      </c>
      <c r="GX4" s="104">
        <f t="shared" si="1"/>
        <v>43709</v>
      </c>
      <c r="GY4" s="104">
        <f t="shared" si="1"/>
        <v>43800</v>
      </c>
      <c r="GZ4" s="104">
        <f t="shared" si="1"/>
        <v>43831</v>
      </c>
      <c r="HA4" s="104">
        <f t="shared" si="1"/>
        <v>43862</v>
      </c>
      <c r="HB4" s="104">
        <f t="shared" si="1"/>
        <v>43891</v>
      </c>
      <c r="HC4" s="2"/>
      <c r="HD4" s="108" t="s">
        <v>96</v>
      </c>
      <c r="HE4" s="231"/>
      <c r="HF4" s="229"/>
      <c r="HG4" s="109"/>
      <c r="HH4"/>
      <c r="HI4" s="110"/>
      <c r="HJ4" s="110"/>
      <c r="HK4" s="110"/>
      <c r="HL4" s="110"/>
      <c r="HM4" s="110"/>
      <c r="HN4" s="111" t="s">
        <v>127</v>
      </c>
      <c r="HO4" s="110"/>
      <c r="HP4" s="110" t="s">
        <v>128</v>
      </c>
      <c r="HQ4" s="110"/>
      <c r="HR4" s="110"/>
      <c r="HS4" s="110">
        <v>150</v>
      </c>
      <c r="HT4" s="110"/>
      <c r="HU4" s="111" t="s">
        <v>95</v>
      </c>
      <c r="HV4" s="111" t="s">
        <v>125</v>
      </c>
      <c r="HW4" s="190" t="e">
        <f>MAX(HW5:HW64)</f>
        <v>#REF!</v>
      </c>
      <c r="HX4" s="195" t="e">
        <f>MAX(HX5:HX64)</f>
        <v>#REF!</v>
      </c>
      <c r="HY4" s="110"/>
      <c r="HZ4" s="110">
        <v>2</v>
      </c>
      <c r="IA4" s="110">
        <v>3</v>
      </c>
      <c r="IB4" s="110">
        <v>4</v>
      </c>
      <c r="IC4" s="110">
        <v>5</v>
      </c>
      <c r="ID4" s="110">
        <v>6</v>
      </c>
      <c r="IE4" s="110">
        <v>1</v>
      </c>
      <c r="IF4" s="110">
        <v>2</v>
      </c>
      <c r="IG4" s="90"/>
      <c r="IH4" s="110"/>
      <c r="II4" s="2"/>
      <c r="IJ4" s="112"/>
      <c r="IK4" s="193"/>
      <c r="IL4" s="112"/>
      <c r="IM4" s="112"/>
      <c r="IN4" s="112"/>
      <c r="IO4" s="112" t="s">
        <v>129</v>
      </c>
      <c r="IP4" s="112"/>
      <c r="IQ4" s="112" t="s">
        <v>131</v>
      </c>
      <c r="IR4" s="112"/>
      <c r="IS4" s="112"/>
      <c r="IT4" s="112">
        <v>150</v>
      </c>
      <c r="IU4" s="112"/>
      <c r="IV4" s="113" t="s">
        <v>95</v>
      </c>
      <c r="IW4" s="113" t="s">
        <v>125</v>
      </c>
      <c r="IX4" s="113"/>
      <c r="IY4" s="189" t="e">
        <f>MAX(IY5:IY64)</f>
        <v>#REF!</v>
      </c>
      <c r="IZ4" s="196" t="e">
        <f>MAX(IZ5:IZ64)</f>
        <v>#REF!</v>
      </c>
      <c r="JA4" s="112"/>
      <c r="JB4" s="6"/>
      <c r="JC4" s="211" t="s">
        <v>118</v>
      </c>
      <c r="JD4" s="212"/>
      <c r="JE4" s="212"/>
      <c r="JF4" s="212"/>
      <c r="JG4" s="212"/>
      <c r="JH4" s="212"/>
      <c r="JI4" s="213"/>
      <c r="JJ4" s="114"/>
      <c r="JK4" s="211" t="s">
        <v>119</v>
      </c>
      <c r="JL4" s="212"/>
      <c r="JM4" s="212"/>
      <c r="JN4" s="212"/>
      <c r="JO4" s="212"/>
      <c r="JP4" s="212"/>
      <c r="JQ4" s="213"/>
      <c r="JR4" s="6"/>
      <c r="JS4" s="115"/>
      <c r="JT4" s="115"/>
      <c r="JU4" s="115"/>
      <c r="JV4" s="115"/>
      <c r="JW4" s="115"/>
      <c r="JX4" s="116"/>
      <c r="JY4" s="6"/>
      <c r="JZ4" s="6"/>
      <c r="KA4" s="6"/>
      <c r="KB4" s="6"/>
      <c r="KC4" s="6"/>
    </row>
    <row r="5" spans="1:290" ht="20.25" thickTop="1" x14ac:dyDescent="0.35">
      <c r="A5" s="122">
        <v>1</v>
      </c>
      <c r="B5" s="123" t="s">
        <v>33</v>
      </c>
      <c r="C5" s="124"/>
      <c r="D5" s="125" t="s">
        <v>139</v>
      </c>
      <c r="E5" s="126">
        <v>41214</v>
      </c>
      <c r="F5" s="127" t="s">
        <v>140</v>
      </c>
      <c r="G5" s="128">
        <f ca="1">DATEDIF($E5,TODAY(),"m")</f>
        <v>79</v>
      </c>
      <c r="H5" s="129"/>
      <c r="I5" s="129"/>
      <c r="J5" s="129"/>
      <c r="K5" s="129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2"/>
      <c r="AS5" s="133">
        <f>COUNTIF(AY5:BZ5,"&lt;&gt;0")</f>
        <v>0</v>
      </c>
      <c r="AT5" s="134"/>
      <c r="AU5" s="135"/>
      <c r="AV5" s="136">
        <f>COUNTIF(CA5:CH5,"&lt;&gt;0")</f>
        <v>0</v>
      </c>
      <c r="AW5" s="137" t="str">
        <f t="shared" ref="AW5" ca="1" si="2">IF(D5="","",IF(HF5=1,"強化会入会後1年未満",IF(AV5&lt;2,"強化会参加数不足",IF(EH5&lt;150,EH5,"出場回数不足"))))</f>
        <v>強化会参加数不足</v>
      </c>
      <c r="AX5" s="137">
        <f>IF(COUNTIF(H5:AQ5,"&gt;0")&gt;0,SUM(H5:AQ5)/COUNTIF(H5:AQ5,"&gt;0"),0)</f>
        <v>0</v>
      </c>
      <c r="AY5" s="138">
        <f t="shared" ref="AY5:BZ5" si="3">IF($E5-H$4&gt;0,0,IF(DATEDIF($E5,H$4,"m")&lt;12,0,IF(H5="",0,1)))</f>
        <v>0</v>
      </c>
      <c r="AZ5" s="138">
        <f t="shared" si="3"/>
        <v>0</v>
      </c>
      <c r="BA5" s="138">
        <f t="shared" si="3"/>
        <v>0</v>
      </c>
      <c r="BB5" s="138">
        <f t="shared" si="3"/>
        <v>0</v>
      </c>
      <c r="BC5" s="138">
        <f t="shared" si="3"/>
        <v>0</v>
      </c>
      <c r="BD5" s="138">
        <f t="shared" si="3"/>
        <v>0</v>
      </c>
      <c r="BE5" s="138">
        <f t="shared" si="3"/>
        <v>0</v>
      </c>
      <c r="BF5" s="138">
        <f t="shared" si="3"/>
        <v>0</v>
      </c>
      <c r="BG5" s="138">
        <f t="shared" si="3"/>
        <v>0</v>
      </c>
      <c r="BH5" s="138">
        <f t="shared" si="3"/>
        <v>0</v>
      </c>
      <c r="BI5" s="138">
        <f t="shared" si="3"/>
        <v>0</v>
      </c>
      <c r="BJ5" s="138">
        <f t="shared" si="3"/>
        <v>0</v>
      </c>
      <c r="BK5" s="138">
        <f t="shared" si="3"/>
        <v>0</v>
      </c>
      <c r="BL5" s="138">
        <f t="shared" si="3"/>
        <v>0</v>
      </c>
      <c r="BM5" s="138">
        <f t="shared" si="3"/>
        <v>0</v>
      </c>
      <c r="BN5" s="138">
        <f t="shared" si="3"/>
        <v>0</v>
      </c>
      <c r="BO5" s="138">
        <f t="shared" si="3"/>
        <v>0</v>
      </c>
      <c r="BP5" s="138">
        <f t="shared" si="3"/>
        <v>0</v>
      </c>
      <c r="BQ5" s="138">
        <f t="shared" si="3"/>
        <v>0</v>
      </c>
      <c r="BR5" s="138">
        <f t="shared" si="3"/>
        <v>0</v>
      </c>
      <c r="BS5" s="138">
        <f t="shared" si="3"/>
        <v>0</v>
      </c>
      <c r="BT5" s="138">
        <f t="shared" si="3"/>
        <v>0</v>
      </c>
      <c r="BU5" s="138">
        <f t="shared" si="3"/>
        <v>0</v>
      </c>
      <c r="BV5" s="138">
        <f t="shared" si="3"/>
        <v>0</v>
      </c>
      <c r="BW5" s="138">
        <f t="shared" si="3"/>
        <v>0</v>
      </c>
      <c r="BX5" s="138">
        <f t="shared" si="3"/>
        <v>0</v>
      </c>
      <c r="BY5" s="138">
        <f t="shared" si="3"/>
        <v>0</v>
      </c>
      <c r="BZ5" s="138">
        <f t="shared" si="3"/>
        <v>0</v>
      </c>
      <c r="CA5" s="138">
        <f t="shared" ref="CA5:CH5" si="4">IF($E5-AJ$4&gt;0,0,IF(DATEDIF($E5,AJ$4,"m")&lt;12,0,IF(AJ5="",0,1)))</f>
        <v>0</v>
      </c>
      <c r="CB5" s="138">
        <f t="shared" si="4"/>
        <v>0</v>
      </c>
      <c r="CC5" s="138">
        <f t="shared" si="4"/>
        <v>0</v>
      </c>
      <c r="CD5" s="138">
        <f t="shared" si="4"/>
        <v>0</v>
      </c>
      <c r="CE5" s="138">
        <f t="shared" si="4"/>
        <v>0</v>
      </c>
      <c r="CF5" s="138">
        <f t="shared" si="4"/>
        <v>0</v>
      </c>
      <c r="CG5" s="138">
        <f t="shared" si="4"/>
        <v>0</v>
      </c>
      <c r="CH5" s="138">
        <f t="shared" si="4"/>
        <v>0</v>
      </c>
      <c r="CI5" s="138">
        <f>SUM(AY5:BZ5)</f>
        <v>0</v>
      </c>
      <c r="CJ5" s="138">
        <f>IF(SUM(CA5:CH5)&gt;2,2,SUM(CA5:CH5))</f>
        <v>0</v>
      </c>
      <c r="CK5" s="138">
        <f>IF(CJ5=2,IF(CI5&gt;=3,1,0),0)</f>
        <v>0</v>
      </c>
      <c r="CL5" s="138">
        <f>IF(SUM(AY5:BZ5)&gt;=6,IF(SUM(CA5:CH5)&gt;=2,1,0),0)</f>
        <v>0</v>
      </c>
      <c r="CM5" s="139">
        <f t="shared" ref="CM5:CV14" si="5">SMALL($FK5:$GN5,CM$3)</f>
        <v>500</v>
      </c>
      <c r="CN5" s="139">
        <f t="shared" si="5"/>
        <v>500</v>
      </c>
      <c r="CO5" s="139">
        <f t="shared" si="5"/>
        <v>500</v>
      </c>
      <c r="CP5" s="139">
        <f t="shared" si="5"/>
        <v>500</v>
      </c>
      <c r="CQ5" s="139">
        <f t="shared" si="5"/>
        <v>500</v>
      </c>
      <c r="CR5" s="139">
        <f t="shared" si="5"/>
        <v>500</v>
      </c>
      <c r="CS5" s="139">
        <f t="shared" si="5"/>
        <v>500</v>
      </c>
      <c r="CT5" s="139">
        <f t="shared" si="5"/>
        <v>500</v>
      </c>
      <c r="CU5" s="139">
        <f t="shared" si="5"/>
        <v>500</v>
      </c>
      <c r="CV5" s="139">
        <f t="shared" si="5"/>
        <v>500</v>
      </c>
      <c r="CW5" s="139">
        <f t="shared" ref="CW5:DF14" si="6">SMALL($FK5:$GN5,CW$3)</f>
        <v>500</v>
      </c>
      <c r="CX5" s="139">
        <f t="shared" si="6"/>
        <v>500</v>
      </c>
      <c r="CY5" s="139">
        <f t="shared" si="6"/>
        <v>500</v>
      </c>
      <c r="CZ5" s="139">
        <f t="shared" si="6"/>
        <v>500</v>
      </c>
      <c r="DA5" s="139">
        <f t="shared" si="6"/>
        <v>500</v>
      </c>
      <c r="DB5" s="139">
        <f t="shared" si="6"/>
        <v>500</v>
      </c>
      <c r="DC5" s="139">
        <f t="shared" si="6"/>
        <v>500</v>
      </c>
      <c r="DD5" s="139">
        <f t="shared" si="6"/>
        <v>500</v>
      </c>
      <c r="DE5" s="139">
        <f t="shared" si="6"/>
        <v>500</v>
      </c>
      <c r="DF5" s="139">
        <f t="shared" si="6"/>
        <v>500</v>
      </c>
      <c r="DG5" s="139">
        <f t="shared" ref="DG5:DP14" si="7">SMALL($FK5:$GN5,DG$3)</f>
        <v>500</v>
      </c>
      <c r="DH5" s="139">
        <f t="shared" si="7"/>
        <v>500</v>
      </c>
      <c r="DI5" s="139">
        <f t="shared" si="7"/>
        <v>500</v>
      </c>
      <c r="DJ5" s="139">
        <f t="shared" si="7"/>
        <v>500</v>
      </c>
      <c r="DK5" s="139">
        <f t="shared" si="7"/>
        <v>500</v>
      </c>
      <c r="DL5" s="139">
        <f t="shared" si="7"/>
        <v>500</v>
      </c>
      <c r="DM5" s="139">
        <f t="shared" si="7"/>
        <v>500</v>
      </c>
      <c r="DN5" s="139">
        <f t="shared" si="7"/>
        <v>500</v>
      </c>
      <c r="DO5" s="139">
        <f t="shared" si="7"/>
        <v>500</v>
      </c>
      <c r="DP5" s="139">
        <f t="shared" si="7"/>
        <v>500</v>
      </c>
      <c r="DQ5" s="140">
        <f>SUM(FL5:FP5)</f>
        <v>2500</v>
      </c>
      <c r="DR5" s="140">
        <f>AVERAGE(FL5:FP5)</f>
        <v>500</v>
      </c>
      <c r="DS5" s="140">
        <f>SUM(GM5:GN5)</f>
        <v>1000</v>
      </c>
      <c r="DT5" s="140">
        <f>AVERAGE(GM5:GN5)</f>
        <v>500</v>
      </c>
      <c r="DU5" s="141">
        <f>(DQ5+DS5)/7</f>
        <v>500</v>
      </c>
      <c r="DV5" s="139">
        <f>IF(FK5=500,0,FK5)</f>
        <v>0</v>
      </c>
      <c r="DW5" s="139">
        <f t="shared" ref="DW5:EA5" si="8">IF(FL5=500,0,FL5)</f>
        <v>0</v>
      </c>
      <c r="DX5" s="139">
        <f t="shared" si="8"/>
        <v>0</v>
      </c>
      <c r="DY5" s="139">
        <f t="shared" si="8"/>
        <v>0</v>
      </c>
      <c r="DZ5" s="139">
        <f t="shared" si="8"/>
        <v>0</v>
      </c>
      <c r="EA5" s="139">
        <f t="shared" si="8"/>
        <v>0</v>
      </c>
      <c r="EB5" s="139">
        <f>IF(GM5=500,0,GM5)</f>
        <v>0</v>
      </c>
      <c r="EC5" s="139">
        <f>IF(GN5=500,0,GN5)</f>
        <v>0</v>
      </c>
      <c r="ED5" s="141">
        <f>IF(DU5=500,500,SUM(DW5:EC5)/COUNTIF(DW5:EC5,"&lt;&gt;0"))</f>
        <v>500</v>
      </c>
      <c r="EE5" s="142">
        <f>COUNTIF(DV5:EC5,"&lt;&gt;0")</f>
        <v>0</v>
      </c>
      <c r="EF5" s="143" t="str">
        <f>IF(D5="","",IF(EE5&lt;5,"出場回数不足",IF(CK5=1,ED5,"出場回数不足")))</f>
        <v>出場回数不足</v>
      </c>
      <c r="EG5" s="192">
        <f>IF(CK5=0,(ED5+(500)),ED5)</f>
        <v>1000</v>
      </c>
      <c r="EH5" s="192">
        <f t="shared" ref="EH5:EH36" si="9">IF(CL5=0,(EG5+500),ED5)</f>
        <v>1500</v>
      </c>
      <c r="EI5" s="139">
        <f t="shared" ref="EI5" si="10">IF(AY5=0,500,IF(H5="",500,H5))</f>
        <v>500</v>
      </c>
      <c r="EJ5" s="139">
        <f t="shared" ref="EJ5" si="11">IF(AZ5=0,500,IF(I5="",500,I5))</f>
        <v>500</v>
      </c>
      <c r="EK5" s="139">
        <f t="shared" ref="EK5" si="12">IF(BA5=0,500,IF(J5="",500,J5))</f>
        <v>500</v>
      </c>
      <c r="EL5" s="139">
        <f t="shared" ref="EL5" si="13">IF(BB5=0,500,IF(K5="",500,K5))</f>
        <v>500</v>
      </c>
      <c r="EM5" s="139">
        <f t="shared" ref="EM5" si="14">IF(BC5=0,500,IF(L5="",500,L5))</f>
        <v>500</v>
      </c>
      <c r="EN5" s="139">
        <f t="shared" ref="EN5" si="15">IF(BD5=0,500,IF(M5="",500,M5))</f>
        <v>500</v>
      </c>
      <c r="EO5" s="139">
        <f t="shared" ref="EO5" si="16">IF(BE5=0,500,IF(N5="",500,N5))</f>
        <v>500</v>
      </c>
      <c r="EP5" s="139">
        <f t="shared" ref="EP5" si="17">IF(BF5=0,500,IF(O5="",500,O5))</f>
        <v>500</v>
      </c>
      <c r="EQ5" s="139">
        <f t="shared" ref="EQ5" si="18">IF(BG5=0,500,IF(P5="",500,P5))</f>
        <v>500</v>
      </c>
      <c r="ER5" s="139">
        <f t="shared" ref="ER5" si="19">IF(BH5=0,500,IF(Q5="",500,Q5))</f>
        <v>500</v>
      </c>
      <c r="ES5" s="139">
        <f t="shared" ref="ES5" si="20">IF(BI5=0,500,IF(R5="",500,R5))</f>
        <v>500</v>
      </c>
      <c r="ET5" s="139">
        <f t="shared" ref="ET5" si="21">IF(BJ5=0,500,IF(S5="",500,S5))</f>
        <v>500</v>
      </c>
      <c r="EU5" s="139">
        <f t="shared" ref="EU5" si="22">IF(BK5=0,500,IF(T5="",500,T5))</f>
        <v>500</v>
      </c>
      <c r="EV5" s="139">
        <f t="shared" ref="EV5" si="23">IF(BL5=0,500,IF(U5="",500,U5))</f>
        <v>500</v>
      </c>
      <c r="EW5" s="139">
        <f t="shared" ref="EW5" si="24">IF(BM5=0,500,IF(V5="",500,V5))</f>
        <v>500</v>
      </c>
      <c r="EX5" s="139">
        <f t="shared" ref="EX5" si="25">IF(BN5=0,500,IF(W5="",500,W5))</f>
        <v>500</v>
      </c>
      <c r="EY5" s="139">
        <f t="shared" ref="EY5" si="26">IF(BO5=0,500,IF(X5="",500,X5))</f>
        <v>500</v>
      </c>
      <c r="EZ5" s="139">
        <f t="shared" ref="EZ5" si="27">IF(BP5=0,500,IF(Y5="",500,Y5))</f>
        <v>500</v>
      </c>
      <c r="FA5" s="139">
        <f t="shared" ref="FA5" si="28">IF(BQ5=0,500,IF(Z5="",500,Z5))</f>
        <v>500</v>
      </c>
      <c r="FB5" s="139">
        <f t="shared" ref="FB5" si="29">IF(BR5=0,500,IF(AA5="",500,AA5))</f>
        <v>500</v>
      </c>
      <c r="FC5" s="139">
        <f t="shared" ref="FC5" si="30">IF(BS5=0,500,IF(AB5="",500,AB5))</f>
        <v>500</v>
      </c>
      <c r="FD5" s="139">
        <f t="shared" ref="FD5" si="31">IF(BT5=0,500,IF(AC5="",500,AC5))</f>
        <v>500</v>
      </c>
      <c r="FE5" s="139">
        <f t="shared" ref="FE5" si="32">IF(BU5=0,500,IF(AD5="",500,AD5))</f>
        <v>500</v>
      </c>
      <c r="FF5" s="139">
        <f t="shared" ref="FF5" si="33">IF(BV5=0,500,IF(AE5="",500,AE5))</f>
        <v>500</v>
      </c>
      <c r="FG5" s="139">
        <f t="shared" ref="FG5" si="34">IF(BW5=0,500,IF(AF5="",500,AF5))</f>
        <v>500</v>
      </c>
      <c r="FH5" s="139">
        <f t="shared" ref="FH5" si="35">IF(BX5=0,500,IF(AG5="",500,AG5))</f>
        <v>500</v>
      </c>
      <c r="FI5" s="139">
        <f t="shared" ref="FI5" si="36">IF(BY5=0,500,IF(AH5="",500,AH5))</f>
        <v>500</v>
      </c>
      <c r="FJ5" s="139">
        <f t="shared" ref="FJ5" si="37">IF(BZ5=0,500,IF(AI5="",500,AI5))</f>
        <v>500</v>
      </c>
      <c r="FK5" s="139">
        <f>SMALL($EI5:$FJ5,FK$3)</f>
        <v>500</v>
      </c>
      <c r="FL5" s="139">
        <f t="shared" ref="FL5:GL14" si="38">SMALL($EI5:$FJ5,FL$3)</f>
        <v>500</v>
      </c>
      <c r="FM5" s="139">
        <f t="shared" si="38"/>
        <v>500</v>
      </c>
      <c r="FN5" s="139">
        <f t="shared" si="38"/>
        <v>500</v>
      </c>
      <c r="FO5" s="139">
        <f t="shared" si="38"/>
        <v>500</v>
      </c>
      <c r="FP5" s="139">
        <f t="shared" si="38"/>
        <v>500</v>
      </c>
      <c r="FQ5" s="139">
        <f t="shared" si="38"/>
        <v>500</v>
      </c>
      <c r="FR5" s="139">
        <f t="shared" si="38"/>
        <v>500</v>
      </c>
      <c r="FS5" s="139">
        <f t="shared" si="38"/>
        <v>500</v>
      </c>
      <c r="FT5" s="139">
        <f t="shared" si="38"/>
        <v>500</v>
      </c>
      <c r="FU5" s="139">
        <f t="shared" si="38"/>
        <v>500</v>
      </c>
      <c r="FV5" s="139">
        <f t="shared" si="38"/>
        <v>500</v>
      </c>
      <c r="FW5" s="139">
        <f t="shared" si="38"/>
        <v>500</v>
      </c>
      <c r="FX5" s="139">
        <f t="shared" si="38"/>
        <v>500</v>
      </c>
      <c r="FY5" s="139">
        <f t="shared" si="38"/>
        <v>500</v>
      </c>
      <c r="FZ5" s="139">
        <f t="shared" si="38"/>
        <v>500</v>
      </c>
      <c r="GA5" s="139">
        <f t="shared" si="38"/>
        <v>500</v>
      </c>
      <c r="GB5" s="139">
        <f t="shared" si="38"/>
        <v>500</v>
      </c>
      <c r="GC5" s="139">
        <f t="shared" si="38"/>
        <v>500</v>
      </c>
      <c r="GD5" s="139">
        <f t="shared" si="38"/>
        <v>500</v>
      </c>
      <c r="GE5" s="139">
        <f t="shared" si="38"/>
        <v>500</v>
      </c>
      <c r="GF5" s="139">
        <f t="shared" si="38"/>
        <v>500</v>
      </c>
      <c r="GG5" s="139">
        <f t="shared" si="38"/>
        <v>500</v>
      </c>
      <c r="GH5" s="139">
        <f t="shared" si="38"/>
        <v>500</v>
      </c>
      <c r="GI5" s="139">
        <f t="shared" si="38"/>
        <v>500</v>
      </c>
      <c r="GJ5" s="139">
        <f t="shared" si="38"/>
        <v>500</v>
      </c>
      <c r="GK5" s="139">
        <f t="shared" si="38"/>
        <v>500</v>
      </c>
      <c r="GL5" s="139">
        <f t="shared" si="38"/>
        <v>500</v>
      </c>
      <c r="GM5" s="139">
        <f>SMALL($GU5:$HB5,GM$3)</f>
        <v>500</v>
      </c>
      <c r="GN5" s="139">
        <f t="shared" ref="GN5:GT20" si="39">SMALL($GU5:$HB5,GN$3)</f>
        <v>500</v>
      </c>
      <c r="GO5" s="139">
        <f t="shared" si="39"/>
        <v>500</v>
      </c>
      <c r="GP5" s="139">
        <f t="shared" si="39"/>
        <v>500</v>
      </c>
      <c r="GQ5" s="139">
        <f t="shared" si="39"/>
        <v>500</v>
      </c>
      <c r="GR5" s="139">
        <f t="shared" si="39"/>
        <v>500</v>
      </c>
      <c r="GS5" s="139">
        <f t="shared" si="39"/>
        <v>500</v>
      </c>
      <c r="GT5" s="139">
        <f t="shared" si="39"/>
        <v>500</v>
      </c>
      <c r="GU5" s="139">
        <f t="shared" ref="GU5" si="40">IF(CA5=0,500,IF(AJ5="",500,AJ5))</f>
        <v>500</v>
      </c>
      <c r="GV5" s="139">
        <f t="shared" ref="GV5" si="41">IF(CB5=0,500,IF(AK5="",500,AK5))</f>
        <v>500</v>
      </c>
      <c r="GW5" s="139">
        <f t="shared" ref="GW5" si="42">IF(CC5=0,500,IF(AL5="",500,AL5))</f>
        <v>500</v>
      </c>
      <c r="GX5" s="139">
        <f t="shared" ref="GX5" si="43">IF(CD5=0,500,IF(AM5="",500,AM5))</f>
        <v>500</v>
      </c>
      <c r="GY5" s="139">
        <f t="shared" ref="GY5" si="44">IF(CE5=0,500,IF(AN5="",500,AN5))</f>
        <v>500</v>
      </c>
      <c r="GZ5" s="139">
        <f t="shared" ref="GZ5" si="45">IF(CF5=0,500,IF(AO5="",500,AO5))</f>
        <v>500</v>
      </c>
      <c r="HA5" s="139">
        <f t="shared" ref="HA5" si="46">IF(CG5=0,500,IF(AP5="",500,AP5))</f>
        <v>500</v>
      </c>
      <c r="HB5" s="139">
        <f t="shared" ref="HB5" si="47">IF(CH5=0,500,IF(AQ5="",500,AQ5))</f>
        <v>500</v>
      </c>
      <c r="HC5" s="139"/>
      <c r="HD5" s="139">
        <f t="shared" ref="HD5" si="48">IF(AV5&lt;2,0,IF(EH5&gt;=150,0,IF(AT5="※",1,0)))</f>
        <v>0</v>
      </c>
      <c r="HE5" s="139">
        <f t="shared" ref="HE5" si="49">IF(AU5="※",1,0)</f>
        <v>0</v>
      </c>
      <c r="HF5" s="138">
        <f ca="1">IF(DATEDIF($E5,$A$1,"m")&lt;12,1,0)</f>
        <v>0</v>
      </c>
      <c r="HG5" s="145" t="e">
        <f t="shared" ref="HG5:HG36" si="50">RANK(EH5,EH$5:EH$64,1)</f>
        <v>#REF!</v>
      </c>
      <c r="HH5" s="145"/>
      <c r="HI5" s="139" t="e">
        <f t="shared" ref="HI5" si="51">IF($B5="A",$HG5,"除外")</f>
        <v>#REF!</v>
      </c>
      <c r="HJ5" s="146" t="e">
        <f>RANK($CM5,$CM$5:$CM$64,1)*100000000+RANK($CN5,$CN$5:$CN$64,1)*1000000+RANK($CO5,$CO$5:$CO$64,1)*10000+RANK($CP5,$CP$5:$CP$64,1)*100+RANK($CQ5,$CQ$5:$CQ$64,1)</f>
        <v>#REF!</v>
      </c>
      <c r="HK5" s="146" t="e">
        <f>RANK($CR5,$CR$5:$CR$64,1)*100000000+RANK($CS5,$CS$5:$CS$64,1)*1000000+RANK($CT5,$CT$5:$CT$64,1)*10000+RANK($CU5,$CU$5:$CU$64,1)*100+RANK($CV5,$CV$5:$CV$64,1)</f>
        <v>#REF!</v>
      </c>
      <c r="HL5" s="146" t="e">
        <f>IF(HI5="除外",10000000000+HJ5,HJ5)</f>
        <v>#REF!</v>
      </c>
      <c r="HM5" s="146" t="e">
        <f t="shared" ref="HM5" si="52">RANK(HU5,HU$5:HU$64,1)*1000000+RANK(HL5,HL$5:HL$64,1)*10000+RANK(HK5,HK$5:HK$64,1)*100-$AS5*0.01+ROW()/10000</f>
        <v>#REF!</v>
      </c>
      <c r="HN5" s="146" t="e">
        <f ca="1">RANK(HV5,HV$5:HV$64,1)*100000000+RANK(HU5,HU$5:HU$64,1)*1000000+RANK(HL5,HL$5:HL$64,1)*10000+RANK(HK5,HK$5:HK$64,1)*100+HF5-$AS5*0.01+ROW()/10000</f>
        <v>#REF!</v>
      </c>
      <c r="HO5" s="139" t="e">
        <f>IF(HI5="除外","",RANK(HM5,HM$5:HM$64,1))</f>
        <v>#REF!</v>
      </c>
      <c r="HP5" s="139" t="e">
        <f>IF(HI5="除外","",RANK(HN5,HN$5:HN$64,1))</f>
        <v>#REF!</v>
      </c>
      <c r="HQ5" s="139" t="str">
        <f>+$D5</f>
        <v>上野　泉</v>
      </c>
      <c r="HR5" s="147" t="e">
        <f t="shared" ref="HR5:HR36" si="53">IF(HI5="除外",$EH5+10000,$EH5)</f>
        <v>#REF!</v>
      </c>
      <c r="HS5" s="148" t="str">
        <f t="shared" ref="HS5" si="54">IF(AV5&gt;=2,IF(HR5&lt;HS$4,HR5,"資格基準未達"),"資格基準未達")</f>
        <v>資格基準未達</v>
      </c>
      <c r="HT5" s="141" t="str">
        <f ca="1">IF(HF5=1,"強化会入会後1年未満",IF($AV5&lt;2,"強化会参加数不足",IF(HE5=1,"辞退等により対象外",IF($CL5=1,"資格充足（"&amp;$CI5+CJ5&amp;"回出場）",IF($CK5=1,"暫定 "&amp;TEXT($EF5,"0.000")&amp;" ("&amp;$CI5+CJ5&amp;"回出場)",TEXT($EF5,"0.000")&amp;"("&amp;$CI5+CJ5&amp;"回出場)")))))</f>
        <v>強化会参加数不足</v>
      </c>
      <c r="HU5" s="148" t="e">
        <f t="shared" ref="HU5" si="55">IF(AV5&lt;2,HR5+2000,IF($HF5=1,HR5+3000,IF(HD5=1,HR5-300,HR5)))</f>
        <v>#REF!</v>
      </c>
      <c r="HV5" s="148" t="e">
        <f>IF($HE5=1,HU5+5000,HU5)</f>
        <v>#REF!</v>
      </c>
      <c r="HW5" s="139" t="e">
        <f t="shared" ref="HW5:HW64" si="56">IF($HP5=5,$HY5,"")</f>
        <v>#REF!</v>
      </c>
      <c r="HX5" s="146" t="e">
        <f>IF(HW5="","",HJ5)</f>
        <v>#REF!</v>
      </c>
      <c r="HY5" s="149">
        <f>AVERAGE(HZ5:IF5)</f>
        <v>500</v>
      </c>
      <c r="HZ5" s="139">
        <f>SMALL(($EI5:$EK5,$EM5:$FJ5),HZ$4)</f>
        <v>500</v>
      </c>
      <c r="IA5" s="139">
        <f>SMALL(($EI5:$EK5,$EM5:$FJ5),IA$4)</f>
        <v>500</v>
      </c>
      <c r="IB5" s="139">
        <f>SMALL(($EI5:$EK5,$EM5:$FJ5),IB$4)</f>
        <v>500</v>
      </c>
      <c r="IC5" s="139">
        <f>SMALL(($EI5:$EK5,$EM5:$FJ5),IC$4)</f>
        <v>500</v>
      </c>
      <c r="ID5" s="139">
        <f>SMALL(($EI5:$EK5,$EM5:$FJ5),ID$4)</f>
        <v>500</v>
      </c>
      <c r="IE5" s="139">
        <f>SMALL(($GM5:$GN5),IE$4)</f>
        <v>500</v>
      </c>
      <c r="IF5" s="139">
        <f>SMALL(($GM5:$GN5),IF$4)</f>
        <v>500</v>
      </c>
      <c r="IG5" s="139"/>
      <c r="IH5" s="139" t="str">
        <f>IF($HE5=1,"辞退",IF($HD5=1,"シード",""))</f>
        <v/>
      </c>
      <c r="II5" s="139"/>
      <c r="IJ5" s="139" t="str">
        <f t="shared" ref="IJ5" si="57">IF($B5="B",$HG5,"除外")</f>
        <v>除外</v>
      </c>
      <c r="IK5" s="146" t="e">
        <f>RANK($CM5,$CM$5:$CM$64,1)*100000000+RANK($CN5,$CN$5:$CN$64,1)*1000000+RANK($CO5,$CO$5:$CO$64,1)*10000+RANK($CP5,$CP$5:$CP$64,1)*100+RANK($CQ5,$CQ$5:$CQ$64,1)</f>
        <v>#REF!</v>
      </c>
      <c r="IL5" s="146" t="e">
        <f>RANK($CR5,$CR$5:$CR$64,1)*100000000+RANK($CS5,$CS$5:$CS$64,1)*1000000+RANK($CT5,$CT$5:$CT$64,1)*10000+RANK($CU5,$CU$5:$CU$64,1)*100+RANK($CV5,$CV$5:$CV$64,1)</f>
        <v>#REF!</v>
      </c>
      <c r="IM5" s="139" t="e">
        <f>IF(IJ5="除外",10000000000+IK5,IK5)</f>
        <v>#REF!</v>
      </c>
      <c r="IN5" s="146" t="e">
        <f t="shared" ref="IN5" ca="1" si="58">RANK(IV5,IV$5:IV$64,1)*1000000+RANK(IM5,IM$5:IM$64,1)*10000+RANK(IL5,IL$5:IL$64,1)*100-$AS5*0.01+ROW()/10000</f>
        <v>#REF!</v>
      </c>
      <c r="IO5" s="146" t="e">
        <f ca="1">RANK(IW5,IW$5:IW$64,1)*100000000+RANK(IV5,IV$5:IV$64,1)*1000000+RANK(IM5,IM$5:IM$64,1)*10000+RANK(IL5,IL$5:IL$64,1)*100+HF5-$AS5*0.01+ROW()/10000</f>
        <v>#REF!</v>
      </c>
      <c r="IP5" s="139" t="str">
        <f t="shared" ref="IP5:IP36" si="59">IF(IJ5="除外","",RANK(IN5,IN$5:IN$64,1))</f>
        <v/>
      </c>
      <c r="IQ5" s="139" t="str">
        <f>IF(IJ5="除外","",RANK(IO5,IO$5:IO$64,1))</f>
        <v/>
      </c>
      <c r="IR5" s="139" t="str">
        <f>+$D5</f>
        <v>上野　泉</v>
      </c>
      <c r="IS5" s="150">
        <f t="shared" ref="IS5:IS36" si="60">IF(IJ5="除外",$EH5+10000,$EH5)</f>
        <v>11500</v>
      </c>
      <c r="IT5" s="139" t="str">
        <f>IF($AV5&gt;=2,IF(IS5&lt;IT$4,IS5,"資格基準未達"),"資格基準未達")</f>
        <v>資格基準未達</v>
      </c>
      <c r="IU5" s="141" t="str">
        <f ca="1">IF(HF5=1,"強化会入会後1年未満",IF($AV5&lt;2,"強化会参加数不足",IF($HE5=1,"辞退等により対象外",IF($CL5=1,"資格充足（"&amp;CI5+CJ5&amp;"回出場）",IF($CK5=1,"暫定 "&amp;TEXT($EF5,"0.000")&amp;" ("&amp;$CI5+CJ5&amp;"回出場)",TEXT($EF5,"0.000")&amp;"("&amp;$CI5+CJ5&amp;"回出場)")))))</f>
        <v>強化会参加数不足</v>
      </c>
      <c r="IV5" s="147">
        <f t="shared" ref="IV5" si="61">IF(AV5&lt;2,IS5+2000,IF($HF5=1,IS5+3000,IF($HD5=1,IS5-300,IS5)))</f>
        <v>13500</v>
      </c>
      <c r="IW5" s="147">
        <f>IF($HE5=1,IV5+5000,IV5)</f>
        <v>13500</v>
      </c>
      <c r="IX5" s="141" t="str">
        <f t="shared" ref="IX5" si="62">IF($B5="B",HY5,"")</f>
        <v/>
      </c>
      <c r="IY5" s="141"/>
      <c r="IZ5" s="146" t="str">
        <f>IF(IY5="","",IL5)</f>
        <v/>
      </c>
      <c r="JA5" s="139" t="str">
        <f>IF($HE5=1,"辞退",IF($HD5=1,"シード",""))</f>
        <v/>
      </c>
      <c r="JB5" s="132"/>
      <c r="JC5" s="151"/>
      <c r="JD5" s="152" t="s">
        <v>0</v>
      </c>
      <c r="JE5" s="152" t="s">
        <v>134</v>
      </c>
      <c r="JF5" s="152" t="s">
        <v>97</v>
      </c>
      <c r="JG5" s="153" t="s">
        <v>34</v>
      </c>
      <c r="JH5" s="153"/>
      <c r="JI5" s="152" t="s">
        <v>40</v>
      </c>
      <c r="JJ5" s="154"/>
      <c r="JK5" s="151"/>
      <c r="JL5" s="152" t="s">
        <v>0</v>
      </c>
      <c r="JM5" s="152" t="s">
        <v>134</v>
      </c>
      <c r="JN5" s="152" t="s">
        <v>97</v>
      </c>
      <c r="JO5" s="153" t="s">
        <v>34</v>
      </c>
      <c r="JP5" s="153"/>
      <c r="JQ5" s="152" t="s">
        <v>41</v>
      </c>
      <c r="JR5" s="132"/>
      <c r="JS5" s="216" t="s">
        <v>234</v>
      </c>
      <c r="JT5" s="217"/>
      <c r="JU5" s="217"/>
      <c r="JV5" s="217"/>
      <c r="JW5" s="217"/>
      <c r="JX5" s="280"/>
      <c r="JY5" s="6"/>
      <c r="JZ5" s="6"/>
      <c r="KA5" s="6"/>
      <c r="KB5" s="6"/>
      <c r="KC5" s="6"/>
    </row>
    <row r="6" spans="1:290" ht="16.5" x14ac:dyDescent="0.35">
      <c r="A6" s="155">
        <v>2</v>
      </c>
      <c r="B6" s="156" t="s">
        <v>33</v>
      </c>
      <c r="C6" s="157"/>
      <c r="D6" s="125" t="s">
        <v>236</v>
      </c>
      <c r="E6" s="126">
        <v>43525</v>
      </c>
      <c r="F6" s="127"/>
      <c r="G6" s="128">
        <f ca="1">DATEDIF($E6,TODAY(),"m")</f>
        <v>3</v>
      </c>
      <c r="H6" s="129"/>
      <c r="I6" s="129"/>
      <c r="J6" s="129"/>
      <c r="K6" s="129"/>
      <c r="L6" s="130"/>
      <c r="M6" s="130">
        <v>100</v>
      </c>
      <c r="N6" s="130">
        <v>89</v>
      </c>
      <c r="O6" s="130"/>
      <c r="P6" s="130"/>
      <c r="Q6" s="130"/>
      <c r="R6" s="130"/>
      <c r="S6" s="130"/>
      <c r="T6" s="130"/>
      <c r="U6" s="130"/>
      <c r="V6" s="130"/>
      <c r="W6" s="130"/>
      <c r="X6" s="131"/>
      <c r="Y6" s="131">
        <v>92</v>
      </c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>
        <v>93</v>
      </c>
      <c r="AK6" s="131"/>
      <c r="AL6" s="131"/>
      <c r="AM6" s="131"/>
      <c r="AN6" s="131"/>
      <c r="AO6" s="131"/>
      <c r="AP6" s="131"/>
      <c r="AQ6" s="131"/>
      <c r="AR6" s="132"/>
      <c r="AS6" s="133">
        <f>COUNTIF(AY24:BZ24,"&lt;&gt;0")</f>
        <v>0</v>
      </c>
      <c r="AT6" s="199"/>
      <c r="AU6" s="200"/>
      <c r="AV6" s="136">
        <f>COUNTIF(CA24:CH24,"&lt;&gt;0")</f>
        <v>0</v>
      </c>
      <c r="AW6" s="137" t="str">
        <f ca="1">IF(D6="","",IF(HF24=1,"強化会入会後1年未満",IF(AV6&lt;2,"強化会参加数不足",IF(EH24&lt;150,EH24,"出場回数不足"))))</f>
        <v>強化会入会後1年未満</v>
      </c>
      <c r="AX6" s="137">
        <f t="shared" ref="AX6:AX14" si="63">IF(COUNTIF(H7:AQ7,"&gt;0")&gt;0,SUM(H7:AQ7)/COUNTIF(H7:AQ7,"&gt;0"),0)</f>
        <v>100.75</v>
      </c>
      <c r="AY6" s="138">
        <f t="shared" ref="AY6:AY14" si="64">IF($E7-H$4&gt;0,0,IF(DATEDIF($E7,H$4,"m")&lt;12,0,IF(H7="",0,1)))</f>
        <v>0</v>
      </c>
      <c r="AZ6" s="138">
        <f t="shared" ref="AZ6:AZ14" si="65">IF($E7-I$4&gt;0,0,IF(DATEDIF($E7,I$4,"m")&lt;12,0,IF(I7="",0,1)))</f>
        <v>0</v>
      </c>
      <c r="BA6" s="138">
        <f t="shared" ref="BA6:BA14" si="66">IF($E7-J$4&gt;0,0,IF(DATEDIF($E7,J$4,"m")&lt;12,0,IF(J7="",0,1)))</f>
        <v>0</v>
      </c>
      <c r="BB6" s="138">
        <f t="shared" ref="BB6:BB14" si="67">IF($E7-K$4&gt;0,0,IF(DATEDIF($E7,K$4,"m")&lt;12,0,IF(K7="",0,1)))</f>
        <v>0</v>
      </c>
      <c r="BC6" s="138">
        <f t="shared" ref="BC6:BC14" si="68">IF($E7-L$4&gt;0,0,IF(DATEDIF($E7,L$4,"m")&lt;12,0,IF(L7="",0,1)))</f>
        <v>1</v>
      </c>
      <c r="BD6" s="138">
        <f t="shared" ref="BD6:BD14" si="69">IF($E7-M$4&gt;0,0,IF(DATEDIF($E7,M$4,"m")&lt;12,0,IF(M7="",0,1)))</f>
        <v>1</v>
      </c>
      <c r="BE6" s="138">
        <f t="shared" ref="BE6:BE14" si="70">IF($E7-N$4&gt;0,0,IF(DATEDIF($E7,N$4,"m")&lt;12,0,IF(N7="",0,1)))</f>
        <v>1</v>
      </c>
      <c r="BF6" s="138">
        <f t="shared" ref="BF6:BF14" si="71">IF($E7-O$4&gt;0,0,IF(DATEDIF($E7,O$4,"m")&lt;12,0,IF(O7="",0,1)))</f>
        <v>0</v>
      </c>
      <c r="BG6" s="138">
        <f t="shared" ref="BG6:BG14" si="72">IF($E7-P$4&gt;0,0,IF(DATEDIF($E7,P$4,"m")&lt;12,0,IF(P7="",0,1)))</f>
        <v>0</v>
      </c>
      <c r="BH6" s="138">
        <f t="shared" ref="BH6:BH14" si="73">IF($E7-Q$4&gt;0,0,IF(DATEDIF($E7,Q$4,"m")&lt;12,0,IF(Q7="",0,1)))</f>
        <v>0</v>
      </c>
      <c r="BI6" s="138">
        <f t="shared" ref="BI6:BI14" si="74">IF($E7-R$4&gt;0,0,IF(DATEDIF($E7,R$4,"m")&lt;12,0,IF(R7="",0,1)))</f>
        <v>0</v>
      </c>
      <c r="BJ6" s="138">
        <f t="shared" ref="BJ6:BJ14" si="75">IF($E7-S$4&gt;0,0,IF(DATEDIF($E7,S$4,"m")&lt;12,0,IF(S7="",0,1)))</f>
        <v>0</v>
      </c>
      <c r="BK6" s="138">
        <f t="shared" ref="BK6:BK14" si="76">IF($E7-T$4&gt;0,0,IF(DATEDIF($E7,T$4,"m")&lt;12,0,IF(T7="",0,1)))</f>
        <v>0</v>
      </c>
      <c r="BL6" s="138">
        <f t="shared" ref="BL6:BL14" si="77">IF($E7-U$4&gt;0,0,IF(DATEDIF($E7,U$4,"m")&lt;12,0,IF(U7="",0,1)))</f>
        <v>0</v>
      </c>
      <c r="BM6" s="138">
        <f t="shared" ref="BM6:BM14" si="78">IF($E7-V$4&gt;0,0,IF(DATEDIF($E7,V$4,"m")&lt;12,0,IF(V7="",0,1)))</f>
        <v>0</v>
      </c>
      <c r="BN6" s="138">
        <f t="shared" ref="BN6:BN14" si="79">IF($E7-W$4&gt;0,0,IF(DATEDIF($E7,W$4,"m")&lt;12,0,IF(W7="",0,1)))</f>
        <v>0</v>
      </c>
      <c r="BO6" s="138">
        <f t="shared" ref="BO6:BO14" si="80">IF($E7-X$4&gt;0,0,IF(DATEDIF($E7,X$4,"m")&lt;12,0,IF(X7="",0,1)))</f>
        <v>0</v>
      </c>
      <c r="BP6" s="138">
        <f t="shared" ref="BP6:BP14" si="81">IF($E7-Y$4&gt;0,0,IF(DATEDIF($E7,Y$4,"m")&lt;12,0,IF(Y7="",0,1)))</f>
        <v>0</v>
      </c>
      <c r="BQ6" s="138">
        <f t="shared" ref="BQ6:BQ14" si="82">IF($E7-Z$4&gt;0,0,IF(DATEDIF($E7,Z$4,"m")&lt;12,0,IF(Z7="",0,1)))</f>
        <v>0</v>
      </c>
      <c r="BR6" s="138">
        <f t="shared" ref="BR6:BR14" si="83">IF($E7-AA$4&gt;0,0,IF(DATEDIF($E7,AA$4,"m")&lt;12,0,IF(AA7="",0,1)))</f>
        <v>0</v>
      </c>
      <c r="BS6" s="138">
        <f t="shared" ref="BS6:BS14" si="84">IF($E7-AB$4&gt;0,0,IF(DATEDIF($E7,AB$4,"m")&lt;12,0,IF(AB7="",0,1)))</f>
        <v>0</v>
      </c>
      <c r="BT6" s="138">
        <f t="shared" ref="BT6:BT14" si="85">IF($E7-AC$4&gt;0,0,IF(DATEDIF($E7,AC$4,"m")&lt;12,0,IF(AC7="",0,1)))</f>
        <v>0</v>
      </c>
      <c r="BU6" s="138">
        <f t="shared" ref="BU6:BU14" si="86">IF($E7-AD$4&gt;0,0,IF(DATEDIF($E7,AD$4,"m")&lt;12,0,IF(AD7="",0,1)))</f>
        <v>0</v>
      </c>
      <c r="BV6" s="138">
        <f t="shared" ref="BV6:BV14" si="87">IF($E7-AE$4&gt;0,0,IF(DATEDIF($E7,AE$4,"m")&lt;12,0,IF(AE7="",0,1)))</f>
        <v>0</v>
      </c>
      <c r="BW6" s="138">
        <f t="shared" ref="BW6:BW14" si="88">IF($E7-AF$4&gt;0,0,IF(DATEDIF($E7,AF$4,"m")&lt;12,0,IF(AF7="",0,1)))</f>
        <v>0</v>
      </c>
      <c r="BX6" s="138">
        <f t="shared" ref="BX6:BX14" si="89">IF($E7-AG$4&gt;0,0,IF(DATEDIF($E7,AG$4,"m")&lt;12,0,IF(AG7="",0,1)))</f>
        <v>0</v>
      </c>
      <c r="BY6" s="138">
        <f t="shared" ref="BY6:BY14" si="90">IF($E7-AH$4&gt;0,0,IF(DATEDIF($E7,AH$4,"m")&lt;12,0,IF(AH7="",0,1)))</f>
        <v>0</v>
      </c>
      <c r="BZ6" s="138">
        <f t="shared" ref="BZ6:BZ14" si="91">IF($E7-AI$4&gt;0,0,IF(DATEDIF($E7,AI$4,"m")&lt;12,0,IF(AI7="",0,1)))</f>
        <v>0</v>
      </c>
      <c r="CA6" s="138">
        <f t="shared" ref="CA6:CA14" si="92">IF($E7-AJ$4&gt;0,0,IF(DATEDIF($E7,AJ$4,"m")&lt;12,0,IF(AJ7="",0,1)))</f>
        <v>1</v>
      </c>
      <c r="CB6" s="138">
        <f t="shared" ref="CB6:CB14" si="93">IF($E7-AK$4&gt;0,0,IF(DATEDIF($E7,AK$4,"m")&lt;12,0,IF(AK7="",0,1)))</f>
        <v>0</v>
      </c>
      <c r="CC6" s="138">
        <f t="shared" ref="CC6:CC14" si="94">IF($E7-AL$4&gt;0,0,IF(DATEDIF($E7,AL$4,"m")&lt;12,0,IF(AL7="",0,1)))</f>
        <v>0</v>
      </c>
      <c r="CD6" s="138">
        <f t="shared" ref="CD6:CD14" si="95">IF($E7-AM$4&gt;0,0,IF(DATEDIF($E7,AM$4,"m")&lt;12,0,IF(AM7="",0,1)))</f>
        <v>0</v>
      </c>
      <c r="CE6" s="138">
        <f t="shared" ref="CE6:CE14" si="96">IF($E7-AN$4&gt;0,0,IF(DATEDIF($E7,AN$4,"m")&lt;12,0,IF(AN7="",0,1)))</f>
        <v>0</v>
      </c>
      <c r="CF6" s="138">
        <f t="shared" ref="CF6:CF14" si="97">IF($E7-AO$4&gt;0,0,IF(DATEDIF($E7,AO$4,"m")&lt;12,0,IF(AO7="",0,1)))</f>
        <v>0</v>
      </c>
      <c r="CG6" s="138">
        <f t="shared" ref="CG6:CG14" si="98">IF($E7-AP$4&gt;0,0,IF(DATEDIF($E7,AP$4,"m")&lt;12,0,IF(AP7="",0,1)))</f>
        <v>0</v>
      </c>
      <c r="CH6" s="138">
        <f t="shared" ref="CH6:CH14" si="99">IF($E7-AQ$4&gt;0,0,IF(DATEDIF($E7,AQ$4,"m")&lt;12,0,IF(AQ7="",0,1)))</f>
        <v>0</v>
      </c>
      <c r="CI6" s="138">
        <f t="shared" ref="CI6:CI64" si="100">SUM(AY6:BZ6)</f>
        <v>3</v>
      </c>
      <c r="CJ6" s="138">
        <f t="shared" ref="CJ6:CJ64" si="101">IF(SUM(CA6:CH6)&gt;2,2,SUM(CA6:CH6))</f>
        <v>1</v>
      </c>
      <c r="CK6" s="138">
        <f t="shared" ref="CK6:CK64" si="102">IF(CJ6=2,IF(CI6&gt;=3,1,0),0)</f>
        <v>0</v>
      </c>
      <c r="CL6" s="138">
        <f t="shared" ref="CL6:CL64" si="103">IF(SUM(AY6:BZ6)&gt;=6,IF(SUM(CA6:CH6)&gt;=2,1,0),0)</f>
        <v>0</v>
      </c>
      <c r="CM6" s="139">
        <f t="shared" si="5"/>
        <v>91</v>
      </c>
      <c r="CN6" s="139">
        <f t="shared" si="5"/>
        <v>96</v>
      </c>
      <c r="CO6" s="139">
        <f t="shared" si="5"/>
        <v>106</v>
      </c>
      <c r="CP6" s="139">
        <f t="shared" si="5"/>
        <v>110</v>
      </c>
      <c r="CQ6" s="139">
        <f t="shared" si="5"/>
        <v>500</v>
      </c>
      <c r="CR6" s="139">
        <f t="shared" si="5"/>
        <v>500</v>
      </c>
      <c r="CS6" s="139">
        <f t="shared" si="5"/>
        <v>500</v>
      </c>
      <c r="CT6" s="139">
        <f t="shared" si="5"/>
        <v>500</v>
      </c>
      <c r="CU6" s="139">
        <f t="shared" si="5"/>
        <v>500</v>
      </c>
      <c r="CV6" s="139">
        <f t="shared" si="5"/>
        <v>500</v>
      </c>
      <c r="CW6" s="139">
        <f t="shared" si="6"/>
        <v>500</v>
      </c>
      <c r="CX6" s="139">
        <f t="shared" si="6"/>
        <v>500</v>
      </c>
      <c r="CY6" s="139">
        <f t="shared" si="6"/>
        <v>500</v>
      </c>
      <c r="CZ6" s="139">
        <f t="shared" si="6"/>
        <v>500</v>
      </c>
      <c r="DA6" s="139">
        <f t="shared" si="6"/>
        <v>500</v>
      </c>
      <c r="DB6" s="139">
        <f t="shared" si="6"/>
        <v>500</v>
      </c>
      <c r="DC6" s="139">
        <f t="shared" si="6"/>
        <v>500</v>
      </c>
      <c r="DD6" s="139">
        <f t="shared" si="6"/>
        <v>500</v>
      </c>
      <c r="DE6" s="139">
        <f t="shared" si="6"/>
        <v>500</v>
      </c>
      <c r="DF6" s="139">
        <f t="shared" si="6"/>
        <v>500</v>
      </c>
      <c r="DG6" s="139">
        <f t="shared" si="7"/>
        <v>500</v>
      </c>
      <c r="DH6" s="139">
        <f t="shared" si="7"/>
        <v>500</v>
      </c>
      <c r="DI6" s="139">
        <f t="shared" si="7"/>
        <v>500</v>
      </c>
      <c r="DJ6" s="139">
        <f t="shared" si="7"/>
        <v>500</v>
      </c>
      <c r="DK6" s="139">
        <f t="shared" si="7"/>
        <v>500</v>
      </c>
      <c r="DL6" s="139">
        <f t="shared" si="7"/>
        <v>500</v>
      </c>
      <c r="DM6" s="139">
        <f t="shared" si="7"/>
        <v>500</v>
      </c>
      <c r="DN6" s="139">
        <f t="shared" si="7"/>
        <v>500</v>
      </c>
      <c r="DO6" s="139">
        <f t="shared" si="7"/>
        <v>500</v>
      </c>
      <c r="DP6" s="139">
        <f t="shared" si="7"/>
        <v>500</v>
      </c>
      <c r="DQ6" s="140">
        <f t="shared" ref="DQ6:DQ64" si="104">SUM(FL6:FP6)</f>
        <v>1706</v>
      </c>
      <c r="DR6" s="140">
        <f t="shared" ref="DR6:DR64" si="105">AVERAGE(FL6:FP6)</f>
        <v>341.2</v>
      </c>
      <c r="DS6" s="140">
        <f t="shared" ref="DS6:DS64" si="106">SUM(GM6:GN6)</f>
        <v>606</v>
      </c>
      <c r="DT6" s="140">
        <f t="shared" ref="DT6:DT64" si="107">AVERAGE(GM6:GN6)</f>
        <v>303</v>
      </c>
      <c r="DU6" s="141">
        <f t="shared" ref="DU6:DU64" si="108">(DQ6+DS6)/7</f>
        <v>330.28571428571428</v>
      </c>
      <c r="DV6" s="139">
        <f t="shared" ref="DV6:DV64" si="109">IF(FK6=500,0,FK6)</f>
        <v>91</v>
      </c>
      <c r="DW6" s="139">
        <f t="shared" ref="DW6:DW64" si="110">IF(FL6=500,0,FL6)</f>
        <v>96</v>
      </c>
      <c r="DX6" s="139">
        <f t="shared" ref="DX6:DX64" si="111">IF(FM6=500,0,FM6)</f>
        <v>110</v>
      </c>
      <c r="DY6" s="139">
        <f t="shared" ref="DY6:DY64" si="112">IF(FN6=500,0,FN6)</f>
        <v>0</v>
      </c>
      <c r="DZ6" s="139">
        <f t="shared" ref="DZ6:DZ64" si="113">IF(FO6=500,0,FO6)</f>
        <v>0</v>
      </c>
      <c r="EA6" s="139">
        <f t="shared" ref="EA6:EA64" si="114">IF(FP6=500,0,FP6)</f>
        <v>0</v>
      </c>
      <c r="EB6" s="139">
        <f t="shared" ref="EB6:EB64" si="115">IF(GM6=500,0,GM6)</f>
        <v>106</v>
      </c>
      <c r="EC6" s="139">
        <f t="shared" ref="EC6:EC64" si="116">IF(GN6=500,0,GN6)</f>
        <v>0</v>
      </c>
      <c r="ED6" s="141">
        <f t="shared" ref="ED6:ED64" si="117">IF(DU6=500,500,SUM(DW6:EC6)/COUNTIF(DW6:EC6,"&lt;&gt;0"))</f>
        <v>104</v>
      </c>
      <c r="EE6" s="142">
        <f t="shared" ref="EE6:EE64" si="118">COUNTIF(DV6:EC6,"&lt;&gt;0")</f>
        <v>4</v>
      </c>
      <c r="EF6" s="143" t="str">
        <f t="shared" ref="EF6:EF14" si="119">IF(D7="","",IF(EE6&lt;5,"出場回数不足",IF(CK6=1,ED6,"出場回数不足")))</f>
        <v>出場回数不足</v>
      </c>
      <c r="EG6" s="192">
        <f t="shared" ref="EG6:EG64" si="120">IF(CK6=0,(ED6+(500)),ED6)</f>
        <v>604</v>
      </c>
      <c r="EH6" s="192">
        <f t="shared" si="9"/>
        <v>1104</v>
      </c>
      <c r="EI6" s="139">
        <f t="shared" ref="EI6:EI14" si="121">IF(AY6=0,500,IF(H7="",500,H7))</f>
        <v>500</v>
      </c>
      <c r="EJ6" s="139">
        <f t="shared" ref="EJ6:EJ14" si="122">IF(AZ6=0,500,IF(I7="",500,I7))</f>
        <v>500</v>
      </c>
      <c r="EK6" s="139">
        <f t="shared" ref="EK6:EK14" si="123">IF(BA6=0,500,IF(J7="",500,J7))</f>
        <v>500</v>
      </c>
      <c r="EL6" s="139">
        <f t="shared" ref="EL6:EL14" si="124">IF(BB6=0,500,IF(K7="",500,K7))</f>
        <v>500</v>
      </c>
      <c r="EM6" s="139">
        <f t="shared" ref="EM6:EM14" si="125">IF(BC6=0,500,IF(L7="",500,L7))</f>
        <v>96</v>
      </c>
      <c r="EN6" s="139">
        <f t="shared" ref="EN6:EN14" si="126">IF(BD6=0,500,IF(M7="",500,M7))</f>
        <v>91</v>
      </c>
      <c r="EO6" s="139">
        <f t="shared" ref="EO6:EO14" si="127">IF(BE6=0,500,IF(N7="",500,N7))</f>
        <v>110</v>
      </c>
      <c r="EP6" s="139">
        <f t="shared" ref="EP6:EP14" si="128">IF(BF6=0,500,IF(O7="",500,O7))</f>
        <v>500</v>
      </c>
      <c r="EQ6" s="139">
        <f t="shared" ref="EQ6:EQ14" si="129">IF(BG6=0,500,IF(P7="",500,P7))</f>
        <v>500</v>
      </c>
      <c r="ER6" s="139">
        <f t="shared" ref="ER6:ER14" si="130">IF(BH6=0,500,IF(Q7="",500,Q7))</f>
        <v>500</v>
      </c>
      <c r="ES6" s="139">
        <f t="shared" ref="ES6:ES14" si="131">IF(BI6=0,500,IF(R7="",500,R7))</f>
        <v>500</v>
      </c>
      <c r="ET6" s="139">
        <f t="shared" ref="ET6:ET14" si="132">IF(BJ6=0,500,IF(S7="",500,S7))</f>
        <v>500</v>
      </c>
      <c r="EU6" s="139">
        <f t="shared" ref="EU6:EU14" si="133">IF(BK6=0,500,IF(T7="",500,T7))</f>
        <v>500</v>
      </c>
      <c r="EV6" s="139">
        <f t="shared" ref="EV6:EV14" si="134">IF(BL6=0,500,IF(U7="",500,U7))</f>
        <v>500</v>
      </c>
      <c r="EW6" s="139">
        <f t="shared" ref="EW6:EW14" si="135">IF(BM6=0,500,IF(V7="",500,V7))</f>
        <v>500</v>
      </c>
      <c r="EX6" s="139">
        <f t="shared" ref="EX6:EX14" si="136">IF(BN6=0,500,IF(W7="",500,W7))</f>
        <v>500</v>
      </c>
      <c r="EY6" s="139">
        <f t="shared" ref="EY6:EY14" si="137">IF(BO6=0,500,IF(X7="",500,X7))</f>
        <v>500</v>
      </c>
      <c r="EZ6" s="139">
        <f t="shared" ref="EZ6:EZ14" si="138">IF(BP6=0,500,IF(Y7="",500,Y7))</f>
        <v>500</v>
      </c>
      <c r="FA6" s="139">
        <f t="shared" ref="FA6:FA14" si="139">IF(BQ6=0,500,IF(Z7="",500,Z7))</f>
        <v>500</v>
      </c>
      <c r="FB6" s="139">
        <f t="shared" ref="FB6:FB14" si="140">IF(BR6=0,500,IF(AA7="",500,AA7))</f>
        <v>500</v>
      </c>
      <c r="FC6" s="139">
        <f t="shared" ref="FC6:FC14" si="141">IF(BS6=0,500,IF(AB7="",500,AB7))</f>
        <v>500</v>
      </c>
      <c r="FD6" s="139">
        <f t="shared" ref="FD6:FD14" si="142">IF(BT6=0,500,IF(AC7="",500,AC7))</f>
        <v>500</v>
      </c>
      <c r="FE6" s="139">
        <f t="shared" ref="FE6:FE14" si="143">IF(BU6=0,500,IF(AD7="",500,AD7))</f>
        <v>500</v>
      </c>
      <c r="FF6" s="139">
        <f t="shared" ref="FF6:FF14" si="144">IF(BV6=0,500,IF(AE7="",500,AE7))</f>
        <v>500</v>
      </c>
      <c r="FG6" s="139">
        <f t="shared" ref="FG6:FG14" si="145">IF(BW6=0,500,IF(AF7="",500,AF7))</f>
        <v>500</v>
      </c>
      <c r="FH6" s="139">
        <f t="shared" ref="FH6:FH14" si="146">IF(BX6=0,500,IF(AG7="",500,AG7))</f>
        <v>500</v>
      </c>
      <c r="FI6" s="139">
        <f t="shared" ref="FI6:FI14" si="147">IF(BY6=0,500,IF(AH7="",500,AH7))</f>
        <v>500</v>
      </c>
      <c r="FJ6" s="139">
        <f t="shared" ref="FJ6:FJ14" si="148">IF(BZ6=0,500,IF(AI7="",500,AI7))</f>
        <v>500</v>
      </c>
      <c r="FK6" s="139">
        <f t="shared" ref="FK6:FZ30" si="149">SMALL($EI6:$FJ6,FK$3)</f>
        <v>91</v>
      </c>
      <c r="FL6" s="139">
        <f t="shared" si="38"/>
        <v>96</v>
      </c>
      <c r="FM6" s="139">
        <f t="shared" si="38"/>
        <v>110</v>
      </c>
      <c r="FN6" s="139">
        <f t="shared" si="38"/>
        <v>500</v>
      </c>
      <c r="FO6" s="139">
        <f t="shared" si="38"/>
        <v>500</v>
      </c>
      <c r="FP6" s="139">
        <f t="shared" si="38"/>
        <v>500</v>
      </c>
      <c r="FQ6" s="139">
        <f t="shared" si="38"/>
        <v>500</v>
      </c>
      <c r="FR6" s="139">
        <f t="shared" si="38"/>
        <v>500</v>
      </c>
      <c r="FS6" s="139">
        <f t="shared" si="38"/>
        <v>500</v>
      </c>
      <c r="FT6" s="139">
        <f t="shared" si="38"/>
        <v>500</v>
      </c>
      <c r="FU6" s="139">
        <f t="shared" si="38"/>
        <v>500</v>
      </c>
      <c r="FV6" s="139">
        <f t="shared" si="38"/>
        <v>500</v>
      </c>
      <c r="FW6" s="139">
        <f t="shared" si="38"/>
        <v>500</v>
      </c>
      <c r="FX6" s="139">
        <f t="shared" si="38"/>
        <v>500</v>
      </c>
      <c r="FY6" s="139">
        <f t="shared" si="38"/>
        <v>500</v>
      </c>
      <c r="FZ6" s="139">
        <f t="shared" si="38"/>
        <v>500</v>
      </c>
      <c r="GA6" s="139">
        <f t="shared" si="38"/>
        <v>500</v>
      </c>
      <c r="GB6" s="139">
        <f t="shared" si="38"/>
        <v>500</v>
      </c>
      <c r="GC6" s="139">
        <f t="shared" si="38"/>
        <v>500</v>
      </c>
      <c r="GD6" s="139">
        <f t="shared" si="38"/>
        <v>500</v>
      </c>
      <c r="GE6" s="139">
        <f t="shared" si="38"/>
        <v>500</v>
      </c>
      <c r="GF6" s="139">
        <f t="shared" si="38"/>
        <v>500</v>
      </c>
      <c r="GG6" s="139">
        <f t="shared" si="38"/>
        <v>500</v>
      </c>
      <c r="GH6" s="139">
        <f t="shared" si="38"/>
        <v>500</v>
      </c>
      <c r="GI6" s="139">
        <f t="shared" si="38"/>
        <v>500</v>
      </c>
      <c r="GJ6" s="139">
        <f t="shared" si="38"/>
        <v>500</v>
      </c>
      <c r="GK6" s="139">
        <f t="shared" si="38"/>
        <v>500</v>
      </c>
      <c r="GL6" s="139">
        <f t="shared" si="38"/>
        <v>500</v>
      </c>
      <c r="GM6" s="139">
        <f t="shared" ref="GM6:GT37" si="150">SMALL($GU6:$HB6,GM$3)</f>
        <v>106</v>
      </c>
      <c r="GN6" s="139">
        <f t="shared" si="39"/>
        <v>500</v>
      </c>
      <c r="GO6" s="139">
        <f t="shared" si="39"/>
        <v>500</v>
      </c>
      <c r="GP6" s="139">
        <f t="shared" si="39"/>
        <v>500</v>
      </c>
      <c r="GQ6" s="139">
        <f t="shared" si="39"/>
        <v>500</v>
      </c>
      <c r="GR6" s="139">
        <f t="shared" si="39"/>
        <v>500</v>
      </c>
      <c r="GS6" s="139">
        <f t="shared" si="39"/>
        <v>500</v>
      </c>
      <c r="GT6" s="139">
        <f t="shared" si="39"/>
        <v>500</v>
      </c>
      <c r="GU6" s="139">
        <f t="shared" ref="GU6:GU14" si="151">IF(CA6=0,500,IF(AJ7="",500,AJ7))</f>
        <v>106</v>
      </c>
      <c r="GV6" s="139">
        <f t="shared" ref="GV6:GV14" si="152">IF(CB6=0,500,IF(AK7="",500,AK7))</f>
        <v>500</v>
      </c>
      <c r="GW6" s="139">
        <f t="shared" ref="GW6:GW14" si="153">IF(CC6=0,500,IF(AL7="",500,AL7))</f>
        <v>500</v>
      </c>
      <c r="GX6" s="139">
        <f t="shared" ref="GX6:GX14" si="154">IF(CD6=0,500,IF(AM7="",500,AM7))</f>
        <v>500</v>
      </c>
      <c r="GY6" s="139">
        <f t="shared" ref="GY6:GY14" si="155">IF(CE6=0,500,IF(AN7="",500,AN7))</f>
        <v>500</v>
      </c>
      <c r="GZ6" s="139">
        <f t="shared" ref="GZ6:GZ14" si="156">IF(CF6=0,500,IF(AO7="",500,AO7))</f>
        <v>500</v>
      </c>
      <c r="HA6" s="139">
        <f t="shared" ref="HA6:HA14" si="157">IF(CG6=0,500,IF(AP7="",500,AP7))</f>
        <v>500</v>
      </c>
      <c r="HB6" s="139">
        <f t="shared" ref="HB6:HB14" si="158">IF(CH6=0,500,IF(AQ7="",500,AQ7))</f>
        <v>500</v>
      </c>
      <c r="HC6" s="139"/>
      <c r="HD6" s="139">
        <f t="shared" ref="HD6:HD14" si="159">IF(AV7&lt;2,0,IF(EH6&gt;=150,0,IF(AT7="※",1,0)))</f>
        <v>0</v>
      </c>
      <c r="HE6" s="139">
        <f t="shared" ref="HE6:HE14" si="160">IF(AU7="※",1,0)</f>
        <v>0</v>
      </c>
      <c r="HF6" s="138">
        <f t="shared" ref="HF6:HF14" ca="1" si="161">IF(DATEDIF($E7,$A$1,"m")&lt;12,1,0)</f>
        <v>0</v>
      </c>
      <c r="HG6" s="145" t="e">
        <f t="shared" si="50"/>
        <v>#REF!</v>
      </c>
      <c r="HH6" s="145"/>
      <c r="HI6" s="139" t="e">
        <f t="shared" ref="HI6:HI14" si="162">IF($B7="A",$HG6,"除外")</f>
        <v>#REF!</v>
      </c>
      <c r="HJ6" s="146" t="e">
        <f t="shared" ref="HJ6:HJ64" si="163">RANK($CM6,$CM$5:$CM$64,1)*100000000+RANK($CN6,$CN$5:$CN$64,1)*1000000+RANK($CO6,$CO$5:$CO$64,1)*10000+RANK($CP6,$CP$5:$CP$64,1)*100+RANK($CQ6,$CQ$5:$CQ$64,1)</f>
        <v>#REF!</v>
      </c>
      <c r="HK6" s="146" t="e">
        <f t="shared" ref="HK6:HK64" si="164">RANK($CR6,$CR$5:$CR$64,1)*100000000+RANK($CS6,$CS$5:$CS$64,1)*1000000+RANK($CT6,$CT$5:$CT$64,1)*10000+RANK($CU6,$CU$5:$CU$64,1)*100+RANK($CV6,$CV$5:$CV$64,1)</f>
        <v>#REF!</v>
      </c>
      <c r="HL6" s="146" t="e">
        <f t="shared" ref="HL6:HL64" si="165">IF(HI6="除外",10000000000+HJ6,HJ6)</f>
        <v>#REF!</v>
      </c>
      <c r="HM6" s="146" t="e">
        <f t="shared" ref="HM6:HM14" si="166">RANK(HU6,HU$5:HU$64,1)*1000000+RANK(HL6,HL$5:HL$64,1)*10000+RANK(HK6,HK$5:HK$64,1)*100-$AS7*0.01+ROW()/10000</f>
        <v>#REF!</v>
      </c>
      <c r="HN6" s="146" t="e">
        <f t="shared" ref="HN6:HN14" ca="1" si="167">RANK(HV6,HV$5:HV$64,1)*100000000+RANK(HU6,HU$5:HU$64,1)*1000000+RANK(HL6,HL$5:HL$64,1)*10000+RANK(HK6,HK$5:HK$64,1)*100+HF6-$AS7*0.01+ROW()/10000</f>
        <v>#REF!</v>
      </c>
      <c r="HO6" s="139" t="e">
        <f t="shared" ref="HO6:HO36" si="168">IF(HI6="除外","",RANK(HM6,HM$5:HM$64,1))</f>
        <v>#REF!</v>
      </c>
      <c r="HP6" s="139" t="e">
        <f t="shared" ref="HP6:HP64" si="169">IF(HI6="除外","",RANK(HN6,HN$5:HN$64,1))</f>
        <v>#REF!</v>
      </c>
      <c r="HQ6" s="139" t="str">
        <f t="shared" ref="HQ6:HQ14" si="170">+$D7</f>
        <v>内野　圭一</v>
      </c>
      <c r="HR6" s="147" t="e">
        <f t="shared" si="53"/>
        <v>#REF!</v>
      </c>
      <c r="HS6" s="148" t="str">
        <f t="shared" ref="HS6:HS14" si="171">IF(AV7&gt;=2,IF(HR6&lt;HS$4,HR6,"資格基準未達"),"資格基準未達")</f>
        <v>資格基準未達</v>
      </c>
      <c r="HT6" s="141" t="str">
        <f t="shared" ref="HT6:HT14" ca="1" si="172">IF(HF6=1,"強化会入会後1年未満",IF($AV7&lt;2,"強化会参加数不足",IF(HE6=1,"辞退等により対象外",IF($CL6=1,"資格充足（"&amp;$CI6+CJ6&amp;"回出場）",IF($CK6=1,"暫定 "&amp;TEXT($EF6,"0.000")&amp;" ("&amp;$CI6+CJ6&amp;"回出場)",TEXT($EF6,"0.000")&amp;"("&amp;$CI6+CJ6&amp;"回出場)")))))</f>
        <v>強化会参加数不足</v>
      </c>
      <c r="HU6" s="148" t="e">
        <f t="shared" ref="HU6:HU14" si="173">IF(AV7&lt;2,HR6+2000,IF($HF6=1,HR6+3000,IF(HD6=1,HR6-300,HR6)))</f>
        <v>#REF!</v>
      </c>
      <c r="HV6" s="148" t="e">
        <f t="shared" ref="HV6:HV64" si="174">IF($HE6=1,HU6+5000,HU6)</f>
        <v>#REF!</v>
      </c>
      <c r="HW6" s="139" t="e">
        <f t="shared" si="56"/>
        <v>#REF!</v>
      </c>
      <c r="HX6" s="146" t="e">
        <f t="shared" ref="HX6:HX64" si="175">IF(HW6="","",HJ6)</f>
        <v>#REF!</v>
      </c>
      <c r="HY6" s="149">
        <f t="shared" ref="HY6:HY64" si="176">AVERAGE(HZ6:IF6)</f>
        <v>330.28571428571428</v>
      </c>
      <c r="HZ6" s="139">
        <f>SMALL(($EI6:$EK6,$EM6:$FJ6),HZ$4)</f>
        <v>96</v>
      </c>
      <c r="IA6" s="139">
        <f>SMALL(($EI6:$EK6,$EM6:$FJ6),IA$4)</f>
        <v>110</v>
      </c>
      <c r="IB6" s="139">
        <f>SMALL(($EI6:$EK6,$EM6:$FJ6),IB$4)</f>
        <v>500</v>
      </c>
      <c r="IC6" s="139">
        <f>SMALL(($EI6:$EK6,$EM6:$FJ6),IC$4)</f>
        <v>500</v>
      </c>
      <c r="ID6" s="139">
        <f>SMALL(($EI6:$EK6,$EM6:$FJ6),ID$4)</f>
        <v>500</v>
      </c>
      <c r="IE6" s="139">
        <f t="shared" ref="IE6:IF37" si="177">SMALL(($GM6:$GN6),IE$4)</f>
        <v>106</v>
      </c>
      <c r="IF6" s="139">
        <f t="shared" si="177"/>
        <v>500</v>
      </c>
      <c r="IG6" s="139"/>
      <c r="IH6" s="139" t="str">
        <f t="shared" ref="IH6:IH64" si="178">IF($HE6=1,"辞退",IF($HD6=1,"シード",""))</f>
        <v/>
      </c>
      <c r="II6" s="139"/>
      <c r="IJ6" s="139" t="str">
        <f t="shared" ref="IJ6:IJ14" si="179">IF($B7="B",$HG6,"除外")</f>
        <v>除外</v>
      </c>
      <c r="IK6" s="146" t="e">
        <f t="shared" ref="IK6:IK36" si="180">RANK($CM6,$CM$5:$CM$64,1)*100000000+RANK($CN6,$CN$5:$CN$64,1)*1000000+RANK($CO6,$CO$5:$CO$64,1)*10000+RANK($CP6,$CP$5:$CP$64,1)*100+RANK($CQ6,$CQ$5:$CQ$64,1)</f>
        <v>#REF!</v>
      </c>
      <c r="IL6" s="146" t="e">
        <f t="shared" ref="IL6:IL64" si="181">RANK($CR6,$CR$5:$CR$64,1)*100000000+RANK($CS6,$CS$5:$CS$64,1)*1000000+RANK($CT6,$CT$5:$CT$64,1)*10000+RANK($CU6,$CU$5:$CU$64,1)*100+RANK($CV6,$CV$5:$CV$64,1)</f>
        <v>#REF!</v>
      </c>
      <c r="IM6" s="139" t="e">
        <f t="shared" ref="IM6:IM64" si="182">IF(IJ6="除外",10000000000+IK6,IK6)</f>
        <v>#REF!</v>
      </c>
      <c r="IN6" s="146" t="e">
        <f t="shared" ref="IN6:IN14" ca="1" si="183">RANK(IV6,IV$5:IV$64,1)*1000000+RANK(IM6,IM$5:IM$64,1)*10000+RANK(IL6,IL$5:IL$64,1)*100-$AS7*0.01+ROW()/10000</f>
        <v>#REF!</v>
      </c>
      <c r="IO6" s="146" t="e">
        <f t="shared" ref="IO6:IO14" ca="1" si="184">RANK(IW6,IW$5:IW$64,1)*100000000+RANK(IV6,IV$5:IV$64,1)*1000000+RANK(IM6,IM$5:IM$64,1)*10000+RANK(IL6,IL$5:IL$64,1)*100+HF6-$AS7*0.01+ROW()/10000</f>
        <v>#REF!</v>
      </c>
      <c r="IP6" s="139" t="str">
        <f t="shared" si="59"/>
        <v/>
      </c>
      <c r="IQ6" s="139" t="str">
        <f t="shared" ref="IQ6:IQ64" si="185">IF(IJ6="除外","",RANK(IO6,IO$5:IO$64,1))</f>
        <v/>
      </c>
      <c r="IR6" s="139" t="str">
        <f t="shared" ref="IR6:IR14" si="186">+$D7</f>
        <v>内野　圭一</v>
      </c>
      <c r="IS6" s="150">
        <f t="shared" si="60"/>
        <v>11104</v>
      </c>
      <c r="IT6" s="139" t="str">
        <f t="shared" ref="IT6:IT14" si="187">IF($AV7&gt;=2,IF(IS6&lt;IT$4,IS6,"資格基準未達"),"資格基準未達")</f>
        <v>資格基準未達</v>
      </c>
      <c r="IU6" s="141" t="str">
        <f t="shared" ref="IU6:IU14" ca="1" si="188">IF(HF6=1,"強化会入会後1年未満",IF($AV7&lt;2,"強化会参加数不足",IF($HE6=1,"辞退等により対象外",IF($CL6=1,"資格充足（"&amp;CI6+CJ6&amp;"回出場）",IF($CK6=1,"暫定 "&amp;TEXT($EF6,"0.000")&amp;" ("&amp;$CI6+CJ6&amp;"回出場)",TEXT($EF6,"0.000")&amp;"("&amp;$CI6+CJ6&amp;"回出場)")))))</f>
        <v>強化会参加数不足</v>
      </c>
      <c r="IV6" s="147">
        <f t="shared" ref="IV6:IV14" si="189">IF(AV7&lt;2,IS6+2000,IF($HF6=1,IS6+3000,IF($HD6=1,IS6-300,IS6)))</f>
        <v>13104</v>
      </c>
      <c r="IW6" s="147">
        <f t="shared" ref="IW6:IW64" si="190">IF($HE6=1,IV6+5000,IV6)</f>
        <v>13104</v>
      </c>
      <c r="IX6" s="141" t="str">
        <f t="shared" ref="IX6:IX14" si="191">IF($B7="B",HY6,"")</f>
        <v/>
      </c>
      <c r="IY6" s="141"/>
      <c r="IZ6" s="146" t="str">
        <f t="shared" ref="IZ6:IZ64" si="192">IF(IY6="","",IL6)</f>
        <v/>
      </c>
      <c r="JA6" s="139" t="str">
        <f t="shared" ref="JA6:JA64" si="193">IF($HE6=1,"辞退",IF($HD6=1,"シード",""))</f>
        <v/>
      </c>
      <c r="JB6" s="132"/>
      <c r="JC6" s="160">
        <v>1</v>
      </c>
      <c r="JD6" s="161" t="e">
        <f t="shared" ref="JD6:JD25" si="194">VLOOKUP($JC6,$HO$5:$IH$64,3,FALSE)</f>
        <v>#N/A</v>
      </c>
      <c r="JE6" s="162" t="e">
        <f t="shared" ref="JE6:JE25" si="195">VLOOKUP($JC6,$HO$5:$IH$64,5,FALSE)</f>
        <v>#N/A</v>
      </c>
      <c r="JF6" s="162" t="e">
        <f t="shared" ref="JF6:JF25" si="196">VLOOKUP($JC6,$HO$5:$IH$64,6,FALSE)</f>
        <v>#N/A</v>
      </c>
      <c r="JG6" s="162" t="e">
        <f>VLOOKUP($JC6,$HO$5:$IH$64,11,FALSE)</f>
        <v>#N/A</v>
      </c>
      <c r="JH6" s="162"/>
      <c r="JI6" s="163" t="e">
        <f>VLOOKUP($JC6,$HO$5:$IH$64,20,FALSE)</f>
        <v>#N/A</v>
      </c>
      <c r="JJ6" s="164"/>
      <c r="JK6" s="160">
        <v>1</v>
      </c>
      <c r="JL6" s="160" t="e">
        <f>VLOOKUP($JK6,$IP$5:$JA$64,3,FALSE)</f>
        <v>#N/A</v>
      </c>
      <c r="JM6" s="162" t="e">
        <f>VLOOKUP($JK6,$IP$5:$JA$64,5,FALSE)</f>
        <v>#N/A</v>
      </c>
      <c r="JN6" s="163" t="e">
        <f>VLOOKUP($JK6,$IP$5:$JA$64,6,FALSE)</f>
        <v>#N/A</v>
      </c>
      <c r="JO6" s="165" t="e">
        <f>VLOOKUP($JK6,$IP$5:$JA$64,9,FALSE)</f>
        <v>#N/A</v>
      </c>
      <c r="JP6" s="165"/>
      <c r="JQ6" s="163" t="e">
        <f>VLOOKUP($JK6,$IP$5:$JA$64,12,FALSE)</f>
        <v>#N/A</v>
      </c>
      <c r="JR6" s="132"/>
      <c r="JS6" s="166"/>
      <c r="JT6" s="117" t="s">
        <v>0</v>
      </c>
      <c r="JU6" s="117" t="s">
        <v>211</v>
      </c>
      <c r="JV6" s="117" t="s">
        <v>136</v>
      </c>
      <c r="JW6" s="117" t="s">
        <v>40</v>
      </c>
      <c r="JX6" s="117" t="s">
        <v>120</v>
      </c>
      <c r="JY6" s="6"/>
      <c r="JZ6" s="6"/>
      <c r="KA6" s="6"/>
      <c r="KB6" s="6"/>
      <c r="KC6" s="6"/>
    </row>
    <row r="7" spans="1:290" ht="16.5" x14ac:dyDescent="0.35">
      <c r="A7" s="122">
        <v>3</v>
      </c>
      <c r="B7" s="156" t="s">
        <v>2</v>
      </c>
      <c r="C7" s="157"/>
      <c r="D7" s="125" t="s">
        <v>151</v>
      </c>
      <c r="E7" s="126">
        <v>41944</v>
      </c>
      <c r="F7" s="127"/>
      <c r="G7" s="128">
        <f t="shared" ref="G7:G61" ca="1" si="197">DATEDIF($E7,TODAY(),"m")</f>
        <v>55</v>
      </c>
      <c r="H7" s="129"/>
      <c r="I7" s="129"/>
      <c r="J7" s="129"/>
      <c r="K7" s="129"/>
      <c r="L7" s="130">
        <v>96</v>
      </c>
      <c r="M7" s="130">
        <v>91</v>
      </c>
      <c r="N7" s="130">
        <v>110</v>
      </c>
      <c r="O7" s="130"/>
      <c r="P7" s="130"/>
      <c r="Q7" s="130"/>
      <c r="R7" s="130"/>
      <c r="S7" s="130"/>
      <c r="T7" s="130"/>
      <c r="U7" s="130"/>
      <c r="V7" s="130"/>
      <c r="W7" s="130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>
        <v>106</v>
      </c>
      <c r="AK7" s="131"/>
      <c r="AL7" s="131"/>
      <c r="AM7" s="131"/>
      <c r="AN7" s="131"/>
      <c r="AO7" s="131"/>
      <c r="AP7" s="131"/>
      <c r="AQ7" s="131"/>
      <c r="AR7" s="132"/>
      <c r="AS7" s="133">
        <f t="shared" ref="AS7:AS15" si="198">COUNTIF(AY6:BZ6,"&lt;&gt;0")</f>
        <v>3</v>
      </c>
      <c r="AT7" s="158"/>
      <c r="AU7" s="159"/>
      <c r="AV7" s="136">
        <f t="shared" ref="AV7:AV15" si="199">COUNTIF(CA6:CH6,"&lt;&gt;0")</f>
        <v>1</v>
      </c>
      <c r="AW7" s="137" t="str">
        <f t="shared" ref="AW7:AW15" ca="1" si="200">IF(D7="","",IF(HF6=1,"強化会入会後1年未満",IF(AV7&lt;2,"強化会参加数不足",IF(EH6&lt;150,EH6,"出場回数不足"))))</f>
        <v>強化会参加数不足</v>
      </c>
      <c r="AX7" s="137">
        <f t="shared" si="63"/>
        <v>108</v>
      </c>
      <c r="AY7" s="138">
        <f t="shared" si="64"/>
        <v>0</v>
      </c>
      <c r="AZ7" s="138">
        <f t="shared" si="65"/>
        <v>0</v>
      </c>
      <c r="BA7" s="138">
        <f t="shared" si="66"/>
        <v>0</v>
      </c>
      <c r="BB7" s="138">
        <f t="shared" si="67"/>
        <v>0</v>
      </c>
      <c r="BC7" s="138">
        <f t="shared" si="68"/>
        <v>0</v>
      </c>
      <c r="BD7" s="138">
        <f t="shared" si="69"/>
        <v>0</v>
      </c>
      <c r="BE7" s="138">
        <f t="shared" si="70"/>
        <v>0</v>
      </c>
      <c r="BF7" s="138">
        <f t="shared" si="71"/>
        <v>0</v>
      </c>
      <c r="BG7" s="138">
        <f t="shared" si="72"/>
        <v>0</v>
      </c>
      <c r="BH7" s="138">
        <f t="shared" si="73"/>
        <v>0</v>
      </c>
      <c r="BI7" s="138">
        <f t="shared" si="74"/>
        <v>0</v>
      </c>
      <c r="BJ7" s="138">
        <f t="shared" si="75"/>
        <v>0</v>
      </c>
      <c r="BK7" s="138">
        <f t="shared" si="76"/>
        <v>0</v>
      </c>
      <c r="BL7" s="138">
        <f t="shared" si="77"/>
        <v>0</v>
      </c>
      <c r="BM7" s="138">
        <f t="shared" si="78"/>
        <v>0</v>
      </c>
      <c r="BN7" s="138">
        <f t="shared" si="79"/>
        <v>0</v>
      </c>
      <c r="BO7" s="138">
        <f t="shared" si="80"/>
        <v>0</v>
      </c>
      <c r="BP7" s="138">
        <f t="shared" si="81"/>
        <v>0</v>
      </c>
      <c r="BQ7" s="138">
        <f t="shared" si="82"/>
        <v>0</v>
      </c>
      <c r="BR7" s="138">
        <f t="shared" si="83"/>
        <v>0</v>
      </c>
      <c r="BS7" s="138">
        <f t="shared" si="84"/>
        <v>0</v>
      </c>
      <c r="BT7" s="138">
        <f t="shared" si="85"/>
        <v>0</v>
      </c>
      <c r="BU7" s="138">
        <f t="shared" si="86"/>
        <v>0</v>
      </c>
      <c r="BV7" s="138">
        <f t="shared" si="87"/>
        <v>0</v>
      </c>
      <c r="BW7" s="138">
        <f t="shared" si="88"/>
        <v>0</v>
      </c>
      <c r="BX7" s="138">
        <f t="shared" si="89"/>
        <v>0</v>
      </c>
      <c r="BY7" s="138">
        <f t="shared" si="90"/>
        <v>0</v>
      </c>
      <c r="BZ7" s="138">
        <f t="shared" si="91"/>
        <v>0</v>
      </c>
      <c r="CA7" s="138">
        <f t="shared" si="92"/>
        <v>1</v>
      </c>
      <c r="CB7" s="138">
        <f t="shared" si="93"/>
        <v>0</v>
      </c>
      <c r="CC7" s="138">
        <f t="shared" si="94"/>
        <v>0</v>
      </c>
      <c r="CD7" s="138">
        <f t="shared" si="95"/>
        <v>0</v>
      </c>
      <c r="CE7" s="138">
        <f t="shared" si="96"/>
        <v>0</v>
      </c>
      <c r="CF7" s="138">
        <f t="shared" si="97"/>
        <v>0</v>
      </c>
      <c r="CG7" s="138">
        <f t="shared" si="98"/>
        <v>0</v>
      </c>
      <c r="CH7" s="138">
        <f t="shared" si="99"/>
        <v>0</v>
      </c>
      <c r="CI7" s="138">
        <f t="shared" si="100"/>
        <v>0</v>
      </c>
      <c r="CJ7" s="138">
        <f t="shared" si="101"/>
        <v>1</v>
      </c>
      <c r="CK7" s="138">
        <f t="shared" si="102"/>
        <v>0</v>
      </c>
      <c r="CL7" s="138">
        <f t="shared" si="103"/>
        <v>0</v>
      </c>
      <c r="CM7" s="139">
        <f t="shared" si="5"/>
        <v>108</v>
      </c>
      <c r="CN7" s="139">
        <f t="shared" si="5"/>
        <v>500</v>
      </c>
      <c r="CO7" s="139">
        <f t="shared" si="5"/>
        <v>500</v>
      </c>
      <c r="CP7" s="139">
        <f t="shared" si="5"/>
        <v>500</v>
      </c>
      <c r="CQ7" s="139">
        <f t="shared" si="5"/>
        <v>500</v>
      </c>
      <c r="CR7" s="139">
        <f t="shared" si="5"/>
        <v>500</v>
      </c>
      <c r="CS7" s="139">
        <f t="shared" si="5"/>
        <v>500</v>
      </c>
      <c r="CT7" s="139">
        <f t="shared" si="5"/>
        <v>500</v>
      </c>
      <c r="CU7" s="139">
        <f t="shared" si="5"/>
        <v>500</v>
      </c>
      <c r="CV7" s="139">
        <f t="shared" si="5"/>
        <v>500</v>
      </c>
      <c r="CW7" s="139">
        <f t="shared" si="6"/>
        <v>500</v>
      </c>
      <c r="CX7" s="139">
        <f t="shared" si="6"/>
        <v>500</v>
      </c>
      <c r="CY7" s="139">
        <f t="shared" si="6"/>
        <v>500</v>
      </c>
      <c r="CZ7" s="139">
        <f t="shared" si="6"/>
        <v>500</v>
      </c>
      <c r="DA7" s="139">
        <f t="shared" si="6"/>
        <v>500</v>
      </c>
      <c r="DB7" s="139">
        <f t="shared" si="6"/>
        <v>500</v>
      </c>
      <c r="DC7" s="139">
        <f t="shared" si="6"/>
        <v>500</v>
      </c>
      <c r="DD7" s="139">
        <f t="shared" si="6"/>
        <v>500</v>
      </c>
      <c r="DE7" s="139">
        <f t="shared" si="6"/>
        <v>500</v>
      </c>
      <c r="DF7" s="139">
        <f t="shared" si="6"/>
        <v>500</v>
      </c>
      <c r="DG7" s="139">
        <f t="shared" si="7"/>
        <v>500</v>
      </c>
      <c r="DH7" s="139">
        <f t="shared" si="7"/>
        <v>500</v>
      </c>
      <c r="DI7" s="139">
        <f t="shared" si="7"/>
        <v>500</v>
      </c>
      <c r="DJ7" s="139">
        <f t="shared" si="7"/>
        <v>500</v>
      </c>
      <c r="DK7" s="139">
        <f t="shared" si="7"/>
        <v>500</v>
      </c>
      <c r="DL7" s="139">
        <f t="shared" si="7"/>
        <v>500</v>
      </c>
      <c r="DM7" s="139">
        <f t="shared" si="7"/>
        <v>500</v>
      </c>
      <c r="DN7" s="139">
        <f t="shared" si="7"/>
        <v>500</v>
      </c>
      <c r="DO7" s="139">
        <f t="shared" si="7"/>
        <v>500</v>
      </c>
      <c r="DP7" s="139">
        <f t="shared" si="7"/>
        <v>500</v>
      </c>
      <c r="DQ7" s="140">
        <f t="shared" si="104"/>
        <v>2500</v>
      </c>
      <c r="DR7" s="140">
        <f t="shared" si="105"/>
        <v>500</v>
      </c>
      <c r="DS7" s="140">
        <f t="shared" si="106"/>
        <v>608</v>
      </c>
      <c r="DT7" s="140">
        <f t="shared" si="107"/>
        <v>304</v>
      </c>
      <c r="DU7" s="141">
        <f t="shared" si="108"/>
        <v>444</v>
      </c>
      <c r="DV7" s="139">
        <f t="shared" si="109"/>
        <v>0</v>
      </c>
      <c r="DW7" s="139">
        <f t="shared" si="110"/>
        <v>0</v>
      </c>
      <c r="DX7" s="139">
        <f t="shared" si="111"/>
        <v>0</v>
      </c>
      <c r="DY7" s="139">
        <f t="shared" si="112"/>
        <v>0</v>
      </c>
      <c r="DZ7" s="139">
        <f t="shared" si="113"/>
        <v>0</v>
      </c>
      <c r="EA7" s="139">
        <f t="shared" si="114"/>
        <v>0</v>
      </c>
      <c r="EB7" s="139">
        <f t="shared" si="115"/>
        <v>108</v>
      </c>
      <c r="EC7" s="139">
        <f t="shared" si="116"/>
        <v>0</v>
      </c>
      <c r="ED7" s="141">
        <f t="shared" si="117"/>
        <v>108</v>
      </c>
      <c r="EE7" s="142">
        <f t="shared" si="118"/>
        <v>1</v>
      </c>
      <c r="EF7" s="143" t="str">
        <f t="shared" si="119"/>
        <v>出場回数不足</v>
      </c>
      <c r="EG7" s="192">
        <f t="shared" si="120"/>
        <v>608</v>
      </c>
      <c r="EH7" s="192">
        <f t="shared" si="9"/>
        <v>1108</v>
      </c>
      <c r="EI7" s="139">
        <f t="shared" si="121"/>
        <v>500</v>
      </c>
      <c r="EJ7" s="139">
        <f t="shared" si="122"/>
        <v>500</v>
      </c>
      <c r="EK7" s="139">
        <f t="shared" si="123"/>
        <v>500</v>
      </c>
      <c r="EL7" s="139">
        <f t="shared" si="124"/>
        <v>500</v>
      </c>
      <c r="EM7" s="139">
        <f t="shared" si="125"/>
        <v>500</v>
      </c>
      <c r="EN7" s="139">
        <f t="shared" si="126"/>
        <v>500</v>
      </c>
      <c r="EO7" s="139">
        <f t="shared" si="127"/>
        <v>500</v>
      </c>
      <c r="EP7" s="139">
        <f t="shared" si="128"/>
        <v>500</v>
      </c>
      <c r="EQ7" s="139">
        <f t="shared" si="129"/>
        <v>500</v>
      </c>
      <c r="ER7" s="139">
        <f t="shared" si="130"/>
        <v>500</v>
      </c>
      <c r="ES7" s="139">
        <f t="shared" si="131"/>
        <v>500</v>
      </c>
      <c r="ET7" s="139">
        <f t="shared" si="132"/>
        <v>500</v>
      </c>
      <c r="EU7" s="139">
        <f t="shared" si="133"/>
        <v>500</v>
      </c>
      <c r="EV7" s="139">
        <f t="shared" si="134"/>
        <v>500</v>
      </c>
      <c r="EW7" s="139">
        <f t="shared" si="135"/>
        <v>500</v>
      </c>
      <c r="EX7" s="139">
        <f t="shared" si="136"/>
        <v>500</v>
      </c>
      <c r="EY7" s="139">
        <f t="shared" si="137"/>
        <v>500</v>
      </c>
      <c r="EZ7" s="139">
        <f t="shared" si="138"/>
        <v>500</v>
      </c>
      <c r="FA7" s="139">
        <f t="shared" si="139"/>
        <v>500</v>
      </c>
      <c r="FB7" s="139">
        <f t="shared" si="140"/>
        <v>500</v>
      </c>
      <c r="FC7" s="139">
        <f t="shared" si="141"/>
        <v>500</v>
      </c>
      <c r="FD7" s="139">
        <f t="shared" si="142"/>
        <v>500</v>
      </c>
      <c r="FE7" s="139">
        <f t="shared" si="143"/>
        <v>500</v>
      </c>
      <c r="FF7" s="139">
        <f t="shared" si="144"/>
        <v>500</v>
      </c>
      <c r="FG7" s="139">
        <f t="shared" si="145"/>
        <v>500</v>
      </c>
      <c r="FH7" s="139">
        <f t="shared" si="146"/>
        <v>500</v>
      </c>
      <c r="FI7" s="139">
        <f t="shared" si="147"/>
        <v>500</v>
      </c>
      <c r="FJ7" s="139">
        <f t="shared" si="148"/>
        <v>500</v>
      </c>
      <c r="FK7" s="139">
        <f t="shared" si="149"/>
        <v>500</v>
      </c>
      <c r="FL7" s="139">
        <f t="shared" si="38"/>
        <v>500</v>
      </c>
      <c r="FM7" s="139">
        <f t="shared" si="38"/>
        <v>500</v>
      </c>
      <c r="FN7" s="139">
        <f t="shared" si="38"/>
        <v>500</v>
      </c>
      <c r="FO7" s="139">
        <f t="shared" si="38"/>
        <v>500</v>
      </c>
      <c r="FP7" s="139">
        <f t="shared" si="38"/>
        <v>500</v>
      </c>
      <c r="FQ7" s="139">
        <f t="shared" si="38"/>
        <v>500</v>
      </c>
      <c r="FR7" s="139">
        <f t="shared" si="38"/>
        <v>500</v>
      </c>
      <c r="FS7" s="139">
        <f t="shared" si="38"/>
        <v>500</v>
      </c>
      <c r="FT7" s="139">
        <f t="shared" si="38"/>
        <v>500</v>
      </c>
      <c r="FU7" s="139">
        <f t="shared" si="38"/>
        <v>500</v>
      </c>
      <c r="FV7" s="139">
        <f t="shared" si="38"/>
        <v>500</v>
      </c>
      <c r="FW7" s="139">
        <f t="shared" si="38"/>
        <v>500</v>
      </c>
      <c r="FX7" s="139">
        <f t="shared" si="38"/>
        <v>500</v>
      </c>
      <c r="FY7" s="139">
        <f t="shared" si="38"/>
        <v>500</v>
      </c>
      <c r="FZ7" s="139">
        <f t="shared" si="38"/>
        <v>500</v>
      </c>
      <c r="GA7" s="139">
        <f t="shared" si="38"/>
        <v>500</v>
      </c>
      <c r="GB7" s="139">
        <f t="shared" si="38"/>
        <v>500</v>
      </c>
      <c r="GC7" s="139">
        <f t="shared" si="38"/>
        <v>500</v>
      </c>
      <c r="GD7" s="139">
        <f t="shared" si="38"/>
        <v>500</v>
      </c>
      <c r="GE7" s="139">
        <f t="shared" si="38"/>
        <v>500</v>
      </c>
      <c r="GF7" s="139">
        <f t="shared" si="38"/>
        <v>500</v>
      </c>
      <c r="GG7" s="139">
        <f t="shared" si="38"/>
        <v>500</v>
      </c>
      <c r="GH7" s="139">
        <f t="shared" si="38"/>
        <v>500</v>
      </c>
      <c r="GI7" s="139">
        <f t="shared" si="38"/>
        <v>500</v>
      </c>
      <c r="GJ7" s="139">
        <f t="shared" si="38"/>
        <v>500</v>
      </c>
      <c r="GK7" s="139">
        <f t="shared" si="38"/>
        <v>500</v>
      </c>
      <c r="GL7" s="139">
        <f t="shared" si="38"/>
        <v>500</v>
      </c>
      <c r="GM7" s="139">
        <f t="shared" si="150"/>
        <v>108</v>
      </c>
      <c r="GN7" s="139">
        <f t="shared" si="39"/>
        <v>500</v>
      </c>
      <c r="GO7" s="139">
        <f t="shared" si="39"/>
        <v>500</v>
      </c>
      <c r="GP7" s="139">
        <f t="shared" si="39"/>
        <v>500</v>
      </c>
      <c r="GQ7" s="139">
        <f t="shared" si="39"/>
        <v>500</v>
      </c>
      <c r="GR7" s="139">
        <f t="shared" si="39"/>
        <v>500</v>
      </c>
      <c r="GS7" s="139">
        <f t="shared" si="39"/>
        <v>500</v>
      </c>
      <c r="GT7" s="139">
        <f t="shared" si="39"/>
        <v>500</v>
      </c>
      <c r="GU7" s="139">
        <f t="shared" si="151"/>
        <v>108</v>
      </c>
      <c r="GV7" s="139">
        <f t="shared" si="152"/>
        <v>500</v>
      </c>
      <c r="GW7" s="139">
        <f t="shared" si="153"/>
        <v>500</v>
      </c>
      <c r="GX7" s="139">
        <f t="shared" si="154"/>
        <v>500</v>
      </c>
      <c r="GY7" s="139">
        <f t="shared" si="155"/>
        <v>500</v>
      </c>
      <c r="GZ7" s="139">
        <f t="shared" si="156"/>
        <v>500</v>
      </c>
      <c r="HA7" s="139">
        <f t="shared" si="157"/>
        <v>500</v>
      </c>
      <c r="HB7" s="139">
        <f t="shared" si="158"/>
        <v>500</v>
      </c>
      <c r="HC7" s="139"/>
      <c r="HD7" s="139">
        <f t="shared" si="159"/>
        <v>0</v>
      </c>
      <c r="HE7" s="139">
        <f t="shared" si="160"/>
        <v>0</v>
      </c>
      <c r="HF7" s="138">
        <f t="shared" ca="1" si="161"/>
        <v>0</v>
      </c>
      <c r="HG7" s="145" t="e">
        <f t="shared" si="50"/>
        <v>#REF!</v>
      </c>
      <c r="HH7" s="145"/>
      <c r="HI7" s="139" t="e">
        <f t="shared" si="162"/>
        <v>#REF!</v>
      </c>
      <c r="HJ7" s="146" t="e">
        <f t="shared" si="163"/>
        <v>#REF!</v>
      </c>
      <c r="HK7" s="146" t="e">
        <f t="shared" si="164"/>
        <v>#REF!</v>
      </c>
      <c r="HL7" s="146" t="e">
        <f t="shared" si="165"/>
        <v>#REF!</v>
      </c>
      <c r="HM7" s="146" t="e">
        <f t="shared" si="166"/>
        <v>#REF!</v>
      </c>
      <c r="HN7" s="146" t="e">
        <f t="shared" ca="1" si="167"/>
        <v>#REF!</v>
      </c>
      <c r="HO7" s="139" t="e">
        <f t="shared" si="168"/>
        <v>#REF!</v>
      </c>
      <c r="HP7" s="139" t="e">
        <f t="shared" si="169"/>
        <v>#REF!</v>
      </c>
      <c r="HQ7" s="139" t="str">
        <f t="shared" si="170"/>
        <v>緒方　章剛</v>
      </c>
      <c r="HR7" s="147" t="e">
        <f t="shared" si="53"/>
        <v>#REF!</v>
      </c>
      <c r="HS7" s="148" t="str">
        <f t="shared" si="171"/>
        <v>資格基準未達</v>
      </c>
      <c r="HT7" s="141" t="str">
        <f t="shared" ca="1" si="172"/>
        <v>強化会参加数不足</v>
      </c>
      <c r="HU7" s="148" t="e">
        <f t="shared" si="173"/>
        <v>#REF!</v>
      </c>
      <c r="HV7" s="148" t="e">
        <f t="shared" si="174"/>
        <v>#REF!</v>
      </c>
      <c r="HW7" s="139" t="e">
        <f t="shared" si="56"/>
        <v>#REF!</v>
      </c>
      <c r="HX7" s="146" t="e">
        <f t="shared" si="175"/>
        <v>#REF!</v>
      </c>
      <c r="HY7" s="149">
        <f t="shared" si="176"/>
        <v>444</v>
      </c>
      <c r="HZ7" s="139">
        <f>SMALL(($EI7:$EK7,$EM7:$FJ7),HZ$4)</f>
        <v>500</v>
      </c>
      <c r="IA7" s="139">
        <f>SMALL(($EI7:$EK7,$EM7:$FJ7),IA$4)</f>
        <v>500</v>
      </c>
      <c r="IB7" s="139">
        <f>SMALL(($EI7:$EK7,$EM7:$FJ7),IB$4)</f>
        <v>500</v>
      </c>
      <c r="IC7" s="139">
        <f>SMALL(($EI7:$EK7,$EM7:$FJ7),IC$4)</f>
        <v>500</v>
      </c>
      <c r="ID7" s="139">
        <f>SMALL(($EI7:$EK7,$EM7:$FJ7),ID$4)</f>
        <v>500</v>
      </c>
      <c r="IE7" s="139">
        <f t="shared" si="177"/>
        <v>108</v>
      </c>
      <c r="IF7" s="139">
        <f t="shared" si="177"/>
        <v>500</v>
      </c>
      <c r="IG7" s="139"/>
      <c r="IH7" s="139" t="str">
        <f t="shared" si="178"/>
        <v/>
      </c>
      <c r="II7" s="139"/>
      <c r="IJ7" s="139" t="str">
        <f t="shared" si="179"/>
        <v>除外</v>
      </c>
      <c r="IK7" s="146" t="e">
        <f t="shared" si="180"/>
        <v>#REF!</v>
      </c>
      <c r="IL7" s="146" t="e">
        <f t="shared" si="181"/>
        <v>#REF!</v>
      </c>
      <c r="IM7" s="139" t="e">
        <f t="shared" si="182"/>
        <v>#REF!</v>
      </c>
      <c r="IN7" s="146" t="e">
        <f t="shared" ca="1" si="183"/>
        <v>#REF!</v>
      </c>
      <c r="IO7" s="146" t="e">
        <f t="shared" ca="1" si="184"/>
        <v>#REF!</v>
      </c>
      <c r="IP7" s="139" t="str">
        <f t="shared" si="59"/>
        <v/>
      </c>
      <c r="IQ7" s="139" t="str">
        <f t="shared" si="185"/>
        <v/>
      </c>
      <c r="IR7" s="139" t="str">
        <f t="shared" si="186"/>
        <v>緒方　章剛</v>
      </c>
      <c r="IS7" s="150">
        <f t="shared" si="60"/>
        <v>11108</v>
      </c>
      <c r="IT7" s="139" t="str">
        <f t="shared" si="187"/>
        <v>資格基準未達</v>
      </c>
      <c r="IU7" s="141" t="str">
        <f t="shared" ca="1" si="188"/>
        <v>強化会参加数不足</v>
      </c>
      <c r="IV7" s="147">
        <f t="shared" si="189"/>
        <v>13108</v>
      </c>
      <c r="IW7" s="147">
        <f t="shared" si="190"/>
        <v>13108</v>
      </c>
      <c r="IX7" s="141" t="str">
        <f t="shared" si="191"/>
        <v/>
      </c>
      <c r="IY7" s="141"/>
      <c r="IZ7" s="146" t="str">
        <f t="shared" si="192"/>
        <v/>
      </c>
      <c r="JA7" s="139" t="str">
        <f t="shared" si="193"/>
        <v/>
      </c>
      <c r="JB7" s="132"/>
      <c r="JC7" s="160">
        <v>2</v>
      </c>
      <c r="JD7" s="161" t="e">
        <f t="shared" si="194"/>
        <v>#N/A</v>
      </c>
      <c r="JE7" s="162" t="e">
        <f t="shared" si="195"/>
        <v>#N/A</v>
      </c>
      <c r="JF7" s="162" t="e">
        <f t="shared" si="196"/>
        <v>#N/A</v>
      </c>
      <c r="JG7" s="162" t="e">
        <f t="shared" ref="JG7:JG25" si="201">VLOOKUP($JC7,$HO$5:$IH$64,11,FALSE)</f>
        <v>#N/A</v>
      </c>
      <c r="JH7" s="162"/>
      <c r="JI7" s="163" t="e">
        <f t="shared" ref="JI7:JI25" si="202">VLOOKUP($JC7,$HO$5:$IH$64,20,FALSE)</f>
        <v>#N/A</v>
      </c>
      <c r="JJ7" s="164"/>
      <c r="JK7" s="160">
        <v>2</v>
      </c>
      <c r="JL7" s="160" t="e">
        <f t="shared" ref="JL7:JL25" si="203">VLOOKUP($JK7,$IP$5:$JA$64,3,FALSE)</f>
        <v>#N/A</v>
      </c>
      <c r="JM7" s="162" t="e">
        <f t="shared" ref="JM7:JM25" si="204">VLOOKUP($JK7,$IP$5:$JA$64,5,FALSE)</f>
        <v>#N/A</v>
      </c>
      <c r="JN7" s="163" t="e">
        <f t="shared" ref="JN7:JN25" si="205">VLOOKUP($JK7,$IP$5:$JA$64,6,FALSE)</f>
        <v>#N/A</v>
      </c>
      <c r="JO7" s="165" t="e">
        <f t="shared" ref="JO7:JO25" si="206">VLOOKUP($JK7,$IP$5:$JA$64,9,FALSE)</f>
        <v>#N/A</v>
      </c>
      <c r="JP7" s="165"/>
      <c r="JQ7" s="163" t="e">
        <f t="shared" ref="JQ7:JQ25" si="207">VLOOKUP($JK7,$IP$5:$JA$64,12,FALSE)</f>
        <v>#N/A</v>
      </c>
      <c r="JR7" s="132"/>
      <c r="JS7" s="167">
        <v>1</v>
      </c>
      <c r="JT7" s="186" t="e">
        <f>JD31</f>
        <v>#N/A</v>
      </c>
      <c r="JU7" s="168" t="e">
        <f>JE31</f>
        <v>#N/A</v>
      </c>
      <c r="JV7" s="118" t="e">
        <f>JF31</f>
        <v>#N/A</v>
      </c>
      <c r="JW7" s="118" t="e">
        <f>JH31</f>
        <v>#N/A</v>
      </c>
      <c r="JX7" s="118" t="str">
        <f>JI31</f>
        <v>選手</v>
      </c>
      <c r="JY7" s="6"/>
      <c r="JZ7" s="6"/>
      <c r="KA7" s="6"/>
      <c r="KB7" s="6"/>
      <c r="KC7" s="6"/>
    </row>
    <row r="8" spans="1:290" ht="16.5" x14ac:dyDescent="0.35">
      <c r="A8" s="155">
        <v>4</v>
      </c>
      <c r="B8" s="156" t="s">
        <v>1</v>
      </c>
      <c r="C8" s="157"/>
      <c r="D8" s="125" t="s">
        <v>141</v>
      </c>
      <c r="E8" s="126">
        <v>41214</v>
      </c>
      <c r="F8" s="127" t="s">
        <v>140</v>
      </c>
      <c r="G8" s="128">
        <f t="shared" ca="1" si="197"/>
        <v>79</v>
      </c>
      <c r="H8" s="129"/>
      <c r="I8" s="129"/>
      <c r="J8" s="129"/>
      <c r="K8" s="129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>
        <v>108</v>
      </c>
      <c r="AK8" s="131"/>
      <c r="AL8" s="131"/>
      <c r="AM8" s="131"/>
      <c r="AN8" s="131"/>
      <c r="AO8" s="131"/>
      <c r="AP8" s="131"/>
      <c r="AQ8" s="131"/>
      <c r="AR8" s="132"/>
      <c r="AS8" s="133">
        <f t="shared" si="198"/>
        <v>0</v>
      </c>
      <c r="AT8" s="158"/>
      <c r="AU8" s="159"/>
      <c r="AV8" s="136">
        <f t="shared" si="199"/>
        <v>1</v>
      </c>
      <c r="AW8" s="137" t="str">
        <f t="shared" ca="1" si="200"/>
        <v>強化会参加数不足</v>
      </c>
      <c r="AX8" s="137">
        <f t="shared" si="63"/>
        <v>96</v>
      </c>
      <c r="AY8" s="138">
        <f t="shared" si="64"/>
        <v>0</v>
      </c>
      <c r="AZ8" s="138">
        <f t="shared" si="65"/>
        <v>0</v>
      </c>
      <c r="BA8" s="138">
        <f t="shared" si="66"/>
        <v>0</v>
      </c>
      <c r="BB8" s="138">
        <f t="shared" si="67"/>
        <v>0</v>
      </c>
      <c r="BC8" s="138">
        <f t="shared" si="68"/>
        <v>1</v>
      </c>
      <c r="BD8" s="138">
        <f t="shared" si="69"/>
        <v>1</v>
      </c>
      <c r="BE8" s="138">
        <f t="shared" si="70"/>
        <v>1</v>
      </c>
      <c r="BF8" s="138">
        <f t="shared" si="71"/>
        <v>0</v>
      </c>
      <c r="BG8" s="138">
        <f t="shared" si="72"/>
        <v>0</v>
      </c>
      <c r="BH8" s="138">
        <f t="shared" si="73"/>
        <v>0</v>
      </c>
      <c r="BI8" s="138">
        <f t="shared" si="74"/>
        <v>0</v>
      </c>
      <c r="BJ8" s="138">
        <f t="shared" si="75"/>
        <v>0</v>
      </c>
      <c r="BK8" s="138">
        <f t="shared" si="76"/>
        <v>0</v>
      </c>
      <c r="BL8" s="138">
        <f t="shared" si="77"/>
        <v>0</v>
      </c>
      <c r="BM8" s="138">
        <f t="shared" si="78"/>
        <v>0</v>
      </c>
      <c r="BN8" s="138">
        <f t="shared" si="79"/>
        <v>0</v>
      </c>
      <c r="BO8" s="138">
        <f t="shared" si="80"/>
        <v>0</v>
      </c>
      <c r="BP8" s="138">
        <f t="shared" si="81"/>
        <v>1</v>
      </c>
      <c r="BQ8" s="138">
        <f t="shared" si="82"/>
        <v>0</v>
      </c>
      <c r="BR8" s="138">
        <f t="shared" si="83"/>
        <v>0</v>
      </c>
      <c r="BS8" s="138">
        <f t="shared" si="84"/>
        <v>0</v>
      </c>
      <c r="BT8" s="138">
        <f t="shared" si="85"/>
        <v>0</v>
      </c>
      <c r="BU8" s="138">
        <f t="shared" si="86"/>
        <v>0</v>
      </c>
      <c r="BV8" s="138">
        <f t="shared" si="87"/>
        <v>0</v>
      </c>
      <c r="BW8" s="138">
        <f t="shared" si="88"/>
        <v>0</v>
      </c>
      <c r="BX8" s="138">
        <f t="shared" si="89"/>
        <v>0</v>
      </c>
      <c r="BY8" s="138">
        <f t="shared" si="90"/>
        <v>0</v>
      </c>
      <c r="BZ8" s="138">
        <f t="shared" si="91"/>
        <v>0</v>
      </c>
      <c r="CA8" s="138">
        <f t="shared" si="92"/>
        <v>0</v>
      </c>
      <c r="CB8" s="138">
        <f t="shared" si="93"/>
        <v>0</v>
      </c>
      <c r="CC8" s="138">
        <f t="shared" si="94"/>
        <v>0</v>
      </c>
      <c r="CD8" s="138">
        <f t="shared" si="95"/>
        <v>0</v>
      </c>
      <c r="CE8" s="138">
        <f t="shared" si="96"/>
        <v>0</v>
      </c>
      <c r="CF8" s="138">
        <f t="shared" si="97"/>
        <v>0</v>
      </c>
      <c r="CG8" s="138">
        <f t="shared" si="98"/>
        <v>0</v>
      </c>
      <c r="CH8" s="138">
        <f t="shared" si="99"/>
        <v>0</v>
      </c>
      <c r="CI8" s="138">
        <f t="shared" si="100"/>
        <v>4</v>
      </c>
      <c r="CJ8" s="138">
        <f t="shared" si="101"/>
        <v>0</v>
      </c>
      <c r="CK8" s="138">
        <f t="shared" si="102"/>
        <v>0</v>
      </c>
      <c r="CL8" s="138">
        <f t="shared" si="103"/>
        <v>0</v>
      </c>
      <c r="CM8" s="139">
        <f t="shared" si="5"/>
        <v>94</v>
      </c>
      <c r="CN8" s="139">
        <f t="shared" si="5"/>
        <v>96</v>
      </c>
      <c r="CO8" s="139">
        <f t="shared" si="5"/>
        <v>97</v>
      </c>
      <c r="CP8" s="139">
        <f t="shared" si="5"/>
        <v>97</v>
      </c>
      <c r="CQ8" s="139">
        <f t="shared" si="5"/>
        <v>500</v>
      </c>
      <c r="CR8" s="139">
        <f t="shared" si="5"/>
        <v>500</v>
      </c>
      <c r="CS8" s="139">
        <f t="shared" si="5"/>
        <v>500</v>
      </c>
      <c r="CT8" s="139">
        <f t="shared" si="5"/>
        <v>500</v>
      </c>
      <c r="CU8" s="139">
        <f t="shared" si="5"/>
        <v>500</v>
      </c>
      <c r="CV8" s="139">
        <f t="shared" si="5"/>
        <v>500</v>
      </c>
      <c r="CW8" s="139">
        <f t="shared" si="6"/>
        <v>500</v>
      </c>
      <c r="CX8" s="139">
        <f t="shared" si="6"/>
        <v>500</v>
      </c>
      <c r="CY8" s="139">
        <f t="shared" si="6"/>
        <v>500</v>
      </c>
      <c r="CZ8" s="139">
        <f t="shared" si="6"/>
        <v>500</v>
      </c>
      <c r="DA8" s="139">
        <f t="shared" si="6"/>
        <v>500</v>
      </c>
      <c r="DB8" s="139">
        <f t="shared" si="6"/>
        <v>500</v>
      </c>
      <c r="DC8" s="139">
        <f t="shared" si="6"/>
        <v>500</v>
      </c>
      <c r="DD8" s="139">
        <f t="shared" si="6"/>
        <v>500</v>
      </c>
      <c r="DE8" s="139">
        <f t="shared" si="6"/>
        <v>500</v>
      </c>
      <c r="DF8" s="139">
        <f t="shared" si="6"/>
        <v>500</v>
      </c>
      <c r="DG8" s="139">
        <f t="shared" si="7"/>
        <v>500</v>
      </c>
      <c r="DH8" s="139">
        <f t="shared" si="7"/>
        <v>500</v>
      </c>
      <c r="DI8" s="139">
        <f t="shared" si="7"/>
        <v>500</v>
      </c>
      <c r="DJ8" s="139">
        <f t="shared" si="7"/>
        <v>500</v>
      </c>
      <c r="DK8" s="139">
        <f t="shared" si="7"/>
        <v>500</v>
      </c>
      <c r="DL8" s="139">
        <f t="shared" si="7"/>
        <v>500</v>
      </c>
      <c r="DM8" s="139">
        <f t="shared" si="7"/>
        <v>500</v>
      </c>
      <c r="DN8" s="139">
        <f t="shared" si="7"/>
        <v>500</v>
      </c>
      <c r="DO8" s="139">
        <f t="shared" si="7"/>
        <v>500</v>
      </c>
      <c r="DP8" s="139">
        <f t="shared" si="7"/>
        <v>500</v>
      </c>
      <c r="DQ8" s="140">
        <f t="shared" si="104"/>
        <v>1290</v>
      </c>
      <c r="DR8" s="140">
        <f t="shared" si="105"/>
        <v>258</v>
      </c>
      <c r="DS8" s="140">
        <f t="shared" si="106"/>
        <v>1000</v>
      </c>
      <c r="DT8" s="140">
        <f t="shared" si="107"/>
        <v>500</v>
      </c>
      <c r="DU8" s="141">
        <f t="shared" si="108"/>
        <v>327.14285714285717</v>
      </c>
      <c r="DV8" s="139">
        <f t="shared" si="109"/>
        <v>94</v>
      </c>
      <c r="DW8" s="139">
        <f t="shared" si="110"/>
        <v>96</v>
      </c>
      <c r="DX8" s="139">
        <f t="shared" si="111"/>
        <v>97</v>
      </c>
      <c r="DY8" s="139">
        <f t="shared" si="112"/>
        <v>97</v>
      </c>
      <c r="DZ8" s="139">
        <f t="shared" si="113"/>
        <v>0</v>
      </c>
      <c r="EA8" s="139">
        <f t="shared" si="114"/>
        <v>0</v>
      </c>
      <c r="EB8" s="139">
        <f t="shared" si="115"/>
        <v>0</v>
      </c>
      <c r="EC8" s="139">
        <f t="shared" si="116"/>
        <v>0</v>
      </c>
      <c r="ED8" s="141">
        <f t="shared" si="117"/>
        <v>96.666666666666671</v>
      </c>
      <c r="EE8" s="142">
        <f t="shared" si="118"/>
        <v>4</v>
      </c>
      <c r="EF8" s="143" t="str">
        <f t="shared" si="119"/>
        <v>出場回数不足</v>
      </c>
      <c r="EG8" s="192">
        <f t="shared" si="120"/>
        <v>596.66666666666663</v>
      </c>
      <c r="EH8" s="192">
        <f t="shared" si="9"/>
        <v>1096.6666666666665</v>
      </c>
      <c r="EI8" s="139">
        <f t="shared" si="121"/>
        <v>500</v>
      </c>
      <c r="EJ8" s="139">
        <f t="shared" si="122"/>
        <v>500</v>
      </c>
      <c r="EK8" s="139">
        <f t="shared" si="123"/>
        <v>500</v>
      </c>
      <c r="EL8" s="139">
        <f t="shared" si="124"/>
        <v>500</v>
      </c>
      <c r="EM8" s="139">
        <f t="shared" si="125"/>
        <v>94</v>
      </c>
      <c r="EN8" s="139">
        <f t="shared" si="126"/>
        <v>97</v>
      </c>
      <c r="EO8" s="139">
        <f t="shared" si="127"/>
        <v>97</v>
      </c>
      <c r="EP8" s="139">
        <f t="shared" si="128"/>
        <v>500</v>
      </c>
      <c r="EQ8" s="139">
        <f t="shared" si="129"/>
        <v>500</v>
      </c>
      <c r="ER8" s="139">
        <f t="shared" si="130"/>
        <v>500</v>
      </c>
      <c r="ES8" s="139">
        <f t="shared" si="131"/>
        <v>500</v>
      </c>
      <c r="ET8" s="139">
        <f t="shared" si="132"/>
        <v>500</v>
      </c>
      <c r="EU8" s="139">
        <f t="shared" si="133"/>
        <v>500</v>
      </c>
      <c r="EV8" s="139">
        <f t="shared" si="134"/>
        <v>500</v>
      </c>
      <c r="EW8" s="139">
        <f t="shared" si="135"/>
        <v>500</v>
      </c>
      <c r="EX8" s="139">
        <f t="shared" si="136"/>
        <v>500</v>
      </c>
      <c r="EY8" s="139">
        <f t="shared" si="137"/>
        <v>500</v>
      </c>
      <c r="EZ8" s="139">
        <f t="shared" si="138"/>
        <v>96</v>
      </c>
      <c r="FA8" s="139">
        <f t="shared" si="139"/>
        <v>500</v>
      </c>
      <c r="FB8" s="139">
        <f t="shared" si="140"/>
        <v>500</v>
      </c>
      <c r="FC8" s="139">
        <f t="shared" si="141"/>
        <v>500</v>
      </c>
      <c r="FD8" s="139">
        <f t="shared" si="142"/>
        <v>500</v>
      </c>
      <c r="FE8" s="139">
        <f t="shared" si="143"/>
        <v>500</v>
      </c>
      <c r="FF8" s="139">
        <f t="shared" si="144"/>
        <v>500</v>
      </c>
      <c r="FG8" s="139">
        <f t="shared" si="145"/>
        <v>500</v>
      </c>
      <c r="FH8" s="139">
        <f t="shared" si="146"/>
        <v>500</v>
      </c>
      <c r="FI8" s="139">
        <f t="shared" si="147"/>
        <v>500</v>
      </c>
      <c r="FJ8" s="139">
        <f t="shared" si="148"/>
        <v>500</v>
      </c>
      <c r="FK8" s="139">
        <f t="shared" si="149"/>
        <v>94</v>
      </c>
      <c r="FL8" s="139">
        <f t="shared" si="38"/>
        <v>96</v>
      </c>
      <c r="FM8" s="139">
        <f t="shared" si="38"/>
        <v>97</v>
      </c>
      <c r="FN8" s="139">
        <f t="shared" si="38"/>
        <v>97</v>
      </c>
      <c r="FO8" s="139">
        <f t="shared" si="38"/>
        <v>500</v>
      </c>
      <c r="FP8" s="139">
        <f t="shared" si="38"/>
        <v>500</v>
      </c>
      <c r="FQ8" s="139">
        <f t="shared" si="38"/>
        <v>500</v>
      </c>
      <c r="FR8" s="139">
        <f t="shared" si="38"/>
        <v>500</v>
      </c>
      <c r="FS8" s="139">
        <f t="shared" si="38"/>
        <v>500</v>
      </c>
      <c r="FT8" s="139">
        <f t="shared" si="38"/>
        <v>500</v>
      </c>
      <c r="FU8" s="139">
        <f t="shared" si="38"/>
        <v>500</v>
      </c>
      <c r="FV8" s="139">
        <f t="shared" si="38"/>
        <v>500</v>
      </c>
      <c r="FW8" s="139">
        <f t="shared" si="38"/>
        <v>500</v>
      </c>
      <c r="FX8" s="139">
        <f t="shared" si="38"/>
        <v>500</v>
      </c>
      <c r="FY8" s="139">
        <f t="shared" si="38"/>
        <v>500</v>
      </c>
      <c r="FZ8" s="139">
        <f t="shared" si="38"/>
        <v>500</v>
      </c>
      <c r="GA8" s="139">
        <f t="shared" si="38"/>
        <v>500</v>
      </c>
      <c r="GB8" s="139">
        <f t="shared" si="38"/>
        <v>500</v>
      </c>
      <c r="GC8" s="139">
        <f t="shared" si="38"/>
        <v>500</v>
      </c>
      <c r="GD8" s="139">
        <f t="shared" si="38"/>
        <v>500</v>
      </c>
      <c r="GE8" s="139">
        <f t="shared" si="38"/>
        <v>500</v>
      </c>
      <c r="GF8" s="139">
        <f t="shared" si="38"/>
        <v>500</v>
      </c>
      <c r="GG8" s="139">
        <f t="shared" si="38"/>
        <v>500</v>
      </c>
      <c r="GH8" s="139">
        <f t="shared" si="38"/>
        <v>500</v>
      </c>
      <c r="GI8" s="139">
        <f t="shared" si="38"/>
        <v>500</v>
      </c>
      <c r="GJ8" s="139">
        <f t="shared" si="38"/>
        <v>500</v>
      </c>
      <c r="GK8" s="139">
        <f t="shared" si="38"/>
        <v>500</v>
      </c>
      <c r="GL8" s="139">
        <f t="shared" si="38"/>
        <v>500</v>
      </c>
      <c r="GM8" s="139">
        <f t="shared" si="150"/>
        <v>500</v>
      </c>
      <c r="GN8" s="139">
        <f t="shared" si="39"/>
        <v>500</v>
      </c>
      <c r="GO8" s="139">
        <f t="shared" si="39"/>
        <v>500</v>
      </c>
      <c r="GP8" s="139">
        <f t="shared" si="39"/>
        <v>500</v>
      </c>
      <c r="GQ8" s="139">
        <f t="shared" si="39"/>
        <v>500</v>
      </c>
      <c r="GR8" s="139">
        <f t="shared" si="39"/>
        <v>500</v>
      </c>
      <c r="GS8" s="139">
        <f t="shared" si="39"/>
        <v>500</v>
      </c>
      <c r="GT8" s="139">
        <f t="shared" si="39"/>
        <v>500</v>
      </c>
      <c r="GU8" s="139">
        <f t="shared" si="151"/>
        <v>500</v>
      </c>
      <c r="GV8" s="139">
        <f t="shared" si="152"/>
        <v>500</v>
      </c>
      <c r="GW8" s="139">
        <f t="shared" si="153"/>
        <v>500</v>
      </c>
      <c r="GX8" s="139">
        <f t="shared" si="154"/>
        <v>500</v>
      </c>
      <c r="GY8" s="139">
        <f t="shared" si="155"/>
        <v>500</v>
      </c>
      <c r="GZ8" s="139">
        <f t="shared" si="156"/>
        <v>500</v>
      </c>
      <c r="HA8" s="139">
        <f t="shared" si="157"/>
        <v>500</v>
      </c>
      <c r="HB8" s="139">
        <f t="shared" si="158"/>
        <v>500</v>
      </c>
      <c r="HC8" s="139"/>
      <c r="HD8" s="139">
        <f t="shared" si="159"/>
        <v>0</v>
      </c>
      <c r="HE8" s="139">
        <f t="shared" si="160"/>
        <v>0</v>
      </c>
      <c r="HF8" s="138">
        <f t="shared" ca="1" si="161"/>
        <v>0</v>
      </c>
      <c r="HG8" s="145" t="e">
        <f t="shared" si="50"/>
        <v>#REF!</v>
      </c>
      <c r="HH8" s="145"/>
      <c r="HI8" s="139" t="e">
        <f t="shared" si="162"/>
        <v>#REF!</v>
      </c>
      <c r="HJ8" s="146" t="e">
        <f t="shared" si="163"/>
        <v>#REF!</v>
      </c>
      <c r="HK8" s="146" t="e">
        <f t="shared" si="164"/>
        <v>#REF!</v>
      </c>
      <c r="HL8" s="146" t="e">
        <f t="shared" si="165"/>
        <v>#REF!</v>
      </c>
      <c r="HM8" s="146" t="e">
        <f t="shared" si="166"/>
        <v>#REF!</v>
      </c>
      <c r="HN8" s="146" t="e">
        <f t="shared" ca="1" si="167"/>
        <v>#REF!</v>
      </c>
      <c r="HO8" s="139" t="e">
        <f t="shared" si="168"/>
        <v>#REF!</v>
      </c>
      <c r="HP8" s="139" t="e">
        <f t="shared" si="169"/>
        <v>#REF!</v>
      </c>
      <c r="HQ8" s="139" t="str">
        <f t="shared" si="170"/>
        <v>片岡　康夫</v>
      </c>
      <c r="HR8" s="147" t="e">
        <f t="shared" si="53"/>
        <v>#REF!</v>
      </c>
      <c r="HS8" s="148" t="str">
        <f t="shared" si="171"/>
        <v>資格基準未達</v>
      </c>
      <c r="HT8" s="141" t="str">
        <f t="shared" ca="1" si="172"/>
        <v>強化会参加数不足</v>
      </c>
      <c r="HU8" s="148" t="e">
        <f t="shared" si="173"/>
        <v>#REF!</v>
      </c>
      <c r="HV8" s="148" t="e">
        <f t="shared" si="174"/>
        <v>#REF!</v>
      </c>
      <c r="HW8" s="139" t="e">
        <f t="shared" si="56"/>
        <v>#REF!</v>
      </c>
      <c r="HX8" s="146" t="e">
        <f t="shared" si="175"/>
        <v>#REF!</v>
      </c>
      <c r="HY8" s="149">
        <f t="shared" si="176"/>
        <v>327.14285714285717</v>
      </c>
      <c r="HZ8" s="139">
        <f>SMALL(($EI8:$EK8,$EM8:$FJ8),HZ$4)</f>
        <v>96</v>
      </c>
      <c r="IA8" s="139">
        <f>SMALL(($EI8:$EK8,$EM8:$FJ8),IA$4)</f>
        <v>97</v>
      </c>
      <c r="IB8" s="139">
        <f>SMALL(($EI8:$EK8,$EM8:$FJ8),IB$4)</f>
        <v>97</v>
      </c>
      <c r="IC8" s="139">
        <f>SMALL(($EI8:$EK8,$EM8:$FJ8),IC$4)</f>
        <v>500</v>
      </c>
      <c r="ID8" s="139">
        <f>SMALL(($EI8:$EK8,$EM8:$FJ8),ID$4)</f>
        <v>500</v>
      </c>
      <c r="IE8" s="139">
        <f t="shared" si="177"/>
        <v>500</v>
      </c>
      <c r="IF8" s="139">
        <f t="shared" si="177"/>
        <v>500</v>
      </c>
      <c r="IG8" s="139"/>
      <c r="IH8" s="139" t="str">
        <f t="shared" si="178"/>
        <v/>
      </c>
      <c r="II8" s="139"/>
      <c r="IJ8" s="139" t="str">
        <f t="shared" si="179"/>
        <v>除外</v>
      </c>
      <c r="IK8" s="146" t="e">
        <f t="shared" si="180"/>
        <v>#REF!</v>
      </c>
      <c r="IL8" s="146" t="e">
        <f t="shared" si="181"/>
        <v>#REF!</v>
      </c>
      <c r="IM8" s="139" t="e">
        <f t="shared" si="182"/>
        <v>#REF!</v>
      </c>
      <c r="IN8" s="146" t="e">
        <f t="shared" ca="1" si="183"/>
        <v>#REF!</v>
      </c>
      <c r="IO8" s="146" t="e">
        <f t="shared" ca="1" si="184"/>
        <v>#REF!</v>
      </c>
      <c r="IP8" s="139" t="str">
        <f t="shared" si="59"/>
        <v/>
      </c>
      <c r="IQ8" s="139" t="str">
        <f t="shared" si="185"/>
        <v/>
      </c>
      <c r="IR8" s="139" t="str">
        <f t="shared" si="186"/>
        <v>片岡　康夫</v>
      </c>
      <c r="IS8" s="150">
        <f t="shared" si="60"/>
        <v>11096.666666666666</v>
      </c>
      <c r="IT8" s="139" t="str">
        <f t="shared" si="187"/>
        <v>資格基準未達</v>
      </c>
      <c r="IU8" s="141" t="str">
        <f t="shared" ca="1" si="188"/>
        <v>強化会参加数不足</v>
      </c>
      <c r="IV8" s="147">
        <f t="shared" si="189"/>
        <v>13096.666666666666</v>
      </c>
      <c r="IW8" s="147">
        <f t="shared" si="190"/>
        <v>13096.666666666666</v>
      </c>
      <c r="IX8" s="141" t="str">
        <f t="shared" si="191"/>
        <v/>
      </c>
      <c r="IY8" s="141"/>
      <c r="IZ8" s="146" t="str">
        <f t="shared" si="192"/>
        <v/>
      </c>
      <c r="JA8" s="139" t="str">
        <f t="shared" si="193"/>
        <v/>
      </c>
      <c r="JB8" s="132"/>
      <c r="JC8" s="160">
        <v>3</v>
      </c>
      <c r="JD8" s="161" t="e">
        <f t="shared" si="194"/>
        <v>#N/A</v>
      </c>
      <c r="JE8" s="162" t="e">
        <f t="shared" si="195"/>
        <v>#N/A</v>
      </c>
      <c r="JF8" s="162" t="e">
        <f t="shared" si="196"/>
        <v>#N/A</v>
      </c>
      <c r="JG8" s="162" t="e">
        <f t="shared" si="201"/>
        <v>#N/A</v>
      </c>
      <c r="JH8" s="162"/>
      <c r="JI8" s="163" t="e">
        <f t="shared" si="202"/>
        <v>#N/A</v>
      </c>
      <c r="JJ8" s="164"/>
      <c r="JK8" s="160">
        <v>3</v>
      </c>
      <c r="JL8" s="160" t="e">
        <f t="shared" si="203"/>
        <v>#N/A</v>
      </c>
      <c r="JM8" s="162" t="e">
        <f t="shared" si="204"/>
        <v>#N/A</v>
      </c>
      <c r="JN8" s="163" t="e">
        <f t="shared" si="205"/>
        <v>#N/A</v>
      </c>
      <c r="JO8" s="165" t="e">
        <f t="shared" si="206"/>
        <v>#N/A</v>
      </c>
      <c r="JP8" s="165"/>
      <c r="JQ8" s="163" t="e">
        <f t="shared" si="207"/>
        <v>#N/A</v>
      </c>
      <c r="JR8" s="132"/>
      <c r="JS8" s="167">
        <v>2</v>
      </c>
      <c r="JT8" s="186" t="e">
        <f t="shared" ref="JT8:JT21" si="208">JD32</f>
        <v>#N/A</v>
      </c>
      <c r="JU8" s="168" t="e">
        <f t="shared" ref="JU8:JU21" si="209">JE32</f>
        <v>#N/A</v>
      </c>
      <c r="JV8" s="118" t="e">
        <f t="shared" ref="JV8:JV21" si="210">JF32</f>
        <v>#N/A</v>
      </c>
      <c r="JW8" s="118" t="e">
        <f t="shared" ref="JW8:JW21" si="211">JH32</f>
        <v>#N/A</v>
      </c>
      <c r="JX8" s="118" t="str">
        <f t="shared" ref="JX8:JX21" si="212">JI32</f>
        <v>選手</v>
      </c>
      <c r="JY8" s="6"/>
      <c r="JZ8" s="6"/>
      <c r="KA8" s="6"/>
      <c r="KB8" s="6"/>
      <c r="KC8" s="6"/>
    </row>
    <row r="9" spans="1:290" ht="16.5" x14ac:dyDescent="0.35">
      <c r="A9" s="122">
        <v>5</v>
      </c>
      <c r="B9" s="156" t="s">
        <v>1</v>
      </c>
      <c r="C9" s="157"/>
      <c r="D9" s="125" t="s">
        <v>142</v>
      </c>
      <c r="E9" s="126">
        <v>41214</v>
      </c>
      <c r="F9" s="127" t="s">
        <v>140</v>
      </c>
      <c r="G9" s="128">
        <f t="shared" ca="1" si="197"/>
        <v>79</v>
      </c>
      <c r="H9" s="129"/>
      <c r="I9" s="129"/>
      <c r="J9" s="129"/>
      <c r="K9" s="129"/>
      <c r="L9" s="130">
        <v>94</v>
      </c>
      <c r="M9" s="130">
        <v>97</v>
      </c>
      <c r="N9" s="130">
        <v>97</v>
      </c>
      <c r="O9" s="130"/>
      <c r="P9" s="130"/>
      <c r="Q9" s="130"/>
      <c r="R9" s="130"/>
      <c r="S9" s="130"/>
      <c r="T9" s="130"/>
      <c r="U9" s="130"/>
      <c r="V9" s="130"/>
      <c r="W9" s="130"/>
      <c r="X9" s="131"/>
      <c r="Y9" s="131">
        <v>96</v>
      </c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2"/>
      <c r="AS9" s="133">
        <f t="shared" si="198"/>
        <v>4</v>
      </c>
      <c r="AT9" s="158"/>
      <c r="AU9" s="159"/>
      <c r="AV9" s="136">
        <f t="shared" si="199"/>
        <v>0</v>
      </c>
      <c r="AW9" s="137" t="str">
        <f t="shared" ca="1" si="200"/>
        <v>強化会参加数不足</v>
      </c>
      <c r="AX9" s="137">
        <f t="shared" si="63"/>
        <v>90</v>
      </c>
      <c r="AY9" s="138">
        <f t="shared" si="64"/>
        <v>0</v>
      </c>
      <c r="AZ9" s="138">
        <f t="shared" si="65"/>
        <v>0</v>
      </c>
      <c r="BA9" s="138">
        <f t="shared" si="66"/>
        <v>0</v>
      </c>
      <c r="BB9" s="138">
        <f t="shared" si="67"/>
        <v>0</v>
      </c>
      <c r="BC9" s="138">
        <f t="shared" si="68"/>
        <v>0</v>
      </c>
      <c r="BD9" s="138">
        <f t="shared" si="69"/>
        <v>1</v>
      </c>
      <c r="BE9" s="138">
        <f t="shared" si="70"/>
        <v>0</v>
      </c>
      <c r="BF9" s="138">
        <f t="shared" si="71"/>
        <v>0</v>
      </c>
      <c r="BG9" s="138">
        <f t="shared" si="72"/>
        <v>0</v>
      </c>
      <c r="BH9" s="138">
        <f t="shared" si="73"/>
        <v>0</v>
      </c>
      <c r="BI9" s="138">
        <f t="shared" si="74"/>
        <v>0</v>
      </c>
      <c r="BJ9" s="138">
        <f t="shared" si="75"/>
        <v>0</v>
      </c>
      <c r="BK9" s="138">
        <f t="shared" si="76"/>
        <v>0</v>
      </c>
      <c r="BL9" s="138">
        <f t="shared" si="77"/>
        <v>0</v>
      </c>
      <c r="BM9" s="138">
        <f t="shared" si="78"/>
        <v>0</v>
      </c>
      <c r="BN9" s="138">
        <f t="shared" si="79"/>
        <v>0</v>
      </c>
      <c r="BO9" s="138">
        <f t="shared" si="80"/>
        <v>0</v>
      </c>
      <c r="BP9" s="138">
        <f t="shared" si="81"/>
        <v>0</v>
      </c>
      <c r="BQ9" s="138">
        <f t="shared" si="82"/>
        <v>0</v>
      </c>
      <c r="BR9" s="138">
        <f t="shared" si="83"/>
        <v>0</v>
      </c>
      <c r="BS9" s="138">
        <f t="shared" si="84"/>
        <v>0</v>
      </c>
      <c r="BT9" s="138">
        <f t="shared" si="85"/>
        <v>0</v>
      </c>
      <c r="BU9" s="138">
        <f t="shared" si="86"/>
        <v>0</v>
      </c>
      <c r="BV9" s="138">
        <f t="shared" si="87"/>
        <v>0</v>
      </c>
      <c r="BW9" s="138">
        <f t="shared" si="88"/>
        <v>0</v>
      </c>
      <c r="BX9" s="138">
        <f t="shared" si="89"/>
        <v>0</v>
      </c>
      <c r="BY9" s="138">
        <f t="shared" si="90"/>
        <v>0</v>
      </c>
      <c r="BZ9" s="138">
        <f t="shared" si="91"/>
        <v>0</v>
      </c>
      <c r="CA9" s="138">
        <f t="shared" si="92"/>
        <v>1</v>
      </c>
      <c r="CB9" s="138">
        <f t="shared" si="93"/>
        <v>0</v>
      </c>
      <c r="CC9" s="138">
        <f t="shared" si="94"/>
        <v>0</v>
      </c>
      <c r="CD9" s="138">
        <f t="shared" si="95"/>
        <v>0</v>
      </c>
      <c r="CE9" s="138">
        <f t="shared" si="96"/>
        <v>0</v>
      </c>
      <c r="CF9" s="138">
        <f t="shared" si="97"/>
        <v>0</v>
      </c>
      <c r="CG9" s="138">
        <f t="shared" si="98"/>
        <v>0</v>
      </c>
      <c r="CH9" s="138">
        <f t="shared" si="99"/>
        <v>0</v>
      </c>
      <c r="CI9" s="138">
        <f t="shared" si="100"/>
        <v>1</v>
      </c>
      <c r="CJ9" s="138">
        <f t="shared" si="101"/>
        <v>1</v>
      </c>
      <c r="CK9" s="138">
        <f t="shared" si="102"/>
        <v>0</v>
      </c>
      <c r="CL9" s="138">
        <f t="shared" si="103"/>
        <v>0</v>
      </c>
      <c r="CM9" s="139">
        <f t="shared" si="5"/>
        <v>88</v>
      </c>
      <c r="CN9" s="139">
        <f t="shared" si="5"/>
        <v>92</v>
      </c>
      <c r="CO9" s="139">
        <f t="shared" si="5"/>
        <v>500</v>
      </c>
      <c r="CP9" s="139">
        <f t="shared" si="5"/>
        <v>500</v>
      </c>
      <c r="CQ9" s="139">
        <f t="shared" si="5"/>
        <v>500</v>
      </c>
      <c r="CR9" s="139">
        <f t="shared" si="5"/>
        <v>500</v>
      </c>
      <c r="CS9" s="139">
        <f t="shared" si="5"/>
        <v>500</v>
      </c>
      <c r="CT9" s="139">
        <f t="shared" si="5"/>
        <v>500</v>
      </c>
      <c r="CU9" s="139">
        <f t="shared" si="5"/>
        <v>500</v>
      </c>
      <c r="CV9" s="139">
        <f t="shared" si="5"/>
        <v>500</v>
      </c>
      <c r="CW9" s="139">
        <f t="shared" si="6"/>
        <v>500</v>
      </c>
      <c r="CX9" s="139">
        <f t="shared" si="6"/>
        <v>500</v>
      </c>
      <c r="CY9" s="139">
        <f t="shared" si="6"/>
        <v>500</v>
      </c>
      <c r="CZ9" s="139">
        <f t="shared" si="6"/>
        <v>500</v>
      </c>
      <c r="DA9" s="139">
        <f t="shared" si="6"/>
        <v>500</v>
      </c>
      <c r="DB9" s="139">
        <f t="shared" si="6"/>
        <v>500</v>
      </c>
      <c r="DC9" s="139">
        <f t="shared" si="6"/>
        <v>500</v>
      </c>
      <c r="DD9" s="139">
        <f t="shared" si="6"/>
        <v>500</v>
      </c>
      <c r="DE9" s="139">
        <f t="shared" si="6"/>
        <v>500</v>
      </c>
      <c r="DF9" s="139">
        <f t="shared" si="6"/>
        <v>500</v>
      </c>
      <c r="DG9" s="139">
        <f t="shared" si="7"/>
        <v>500</v>
      </c>
      <c r="DH9" s="139">
        <f t="shared" si="7"/>
        <v>500</v>
      </c>
      <c r="DI9" s="139">
        <f t="shared" si="7"/>
        <v>500</v>
      </c>
      <c r="DJ9" s="139">
        <f t="shared" si="7"/>
        <v>500</v>
      </c>
      <c r="DK9" s="139">
        <f t="shared" si="7"/>
        <v>500</v>
      </c>
      <c r="DL9" s="139">
        <f t="shared" si="7"/>
        <v>500</v>
      </c>
      <c r="DM9" s="139">
        <f t="shared" si="7"/>
        <v>500</v>
      </c>
      <c r="DN9" s="139">
        <f t="shared" si="7"/>
        <v>500</v>
      </c>
      <c r="DO9" s="139">
        <f t="shared" si="7"/>
        <v>500</v>
      </c>
      <c r="DP9" s="139">
        <f t="shared" si="7"/>
        <v>500</v>
      </c>
      <c r="DQ9" s="140">
        <f t="shared" si="104"/>
        <v>2500</v>
      </c>
      <c r="DR9" s="140">
        <f t="shared" si="105"/>
        <v>500</v>
      </c>
      <c r="DS9" s="140">
        <f t="shared" si="106"/>
        <v>592</v>
      </c>
      <c r="DT9" s="140">
        <f t="shared" si="107"/>
        <v>296</v>
      </c>
      <c r="DU9" s="141">
        <f t="shared" si="108"/>
        <v>441.71428571428572</v>
      </c>
      <c r="DV9" s="139">
        <f t="shared" si="109"/>
        <v>88</v>
      </c>
      <c r="DW9" s="139">
        <f t="shared" si="110"/>
        <v>0</v>
      </c>
      <c r="DX9" s="139">
        <f t="shared" si="111"/>
        <v>0</v>
      </c>
      <c r="DY9" s="139">
        <f t="shared" si="112"/>
        <v>0</v>
      </c>
      <c r="DZ9" s="139">
        <f t="shared" si="113"/>
        <v>0</v>
      </c>
      <c r="EA9" s="139">
        <f t="shared" si="114"/>
        <v>0</v>
      </c>
      <c r="EB9" s="139">
        <f t="shared" si="115"/>
        <v>92</v>
      </c>
      <c r="EC9" s="139">
        <f t="shared" si="116"/>
        <v>0</v>
      </c>
      <c r="ED9" s="141">
        <f t="shared" si="117"/>
        <v>92</v>
      </c>
      <c r="EE9" s="142">
        <f t="shared" si="118"/>
        <v>2</v>
      </c>
      <c r="EF9" s="143" t="str">
        <f t="shared" si="119"/>
        <v>出場回数不足</v>
      </c>
      <c r="EG9" s="192">
        <f t="shared" si="120"/>
        <v>592</v>
      </c>
      <c r="EH9" s="192">
        <f t="shared" si="9"/>
        <v>1092</v>
      </c>
      <c r="EI9" s="139">
        <f t="shared" si="121"/>
        <v>500</v>
      </c>
      <c r="EJ9" s="139">
        <f t="shared" si="122"/>
        <v>500</v>
      </c>
      <c r="EK9" s="139">
        <f t="shared" si="123"/>
        <v>500</v>
      </c>
      <c r="EL9" s="139">
        <f t="shared" si="124"/>
        <v>500</v>
      </c>
      <c r="EM9" s="139">
        <f t="shared" si="125"/>
        <v>500</v>
      </c>
      <c r="EN9" s="139">
        <f t="shared" si="126"/>
        <v>88</v>
      </c>
      <c r="EO9" s="139">
        <f t="shared" si="127"/>
        <v>500</v>
      </c>
      <c r="EP9" s="139">
        <f t="shared" si="128"/>
        <v>500</v>
      </c>
      <c r="EQ9" s="139">
        <f t="shared" si="129"/>
        <v>500</v>
      </c>
      <c r="ER9" s="139">
        <f t="shared" si="130"/>
        <v>500</v>
      </c>
      <c r="ES9" s="139">
        <f t="shared" si="131"/>
        <v>500</v>
      </c>
      <c r="ET9" s="139">
        <f t="shared" si="132"/>
        <v>500</v>
      </c>
      <c r="EU9" s="139">
        <f t="shared" si="133"/>
        <v>500</v>
      </c>
      <c r="EV9" s="139">
        <f t="shared" si="134"/>
        <v>500</v>
      </c>
      <c r="EW9" s="139">
        <f t="shared" si="135"/>
        <v>500</v>
      </c>
      <c r="EX9" s="139">
        <f t="shared" si="136"/>
        <v>500</v>
      </c>
      <c r="EY9" s="139">
        <f t="shared" si="137"/>
        <v>500</v>
      </c>
      <c r="EZ9" s="139">
        <f t="shared" si="138"/>
        <v>500</v>
      </c>
      <c r="FA9" s="139">
        <f t="shared" si="139"/>
        <v>500</v>
      </c>
      <c r="FB9" s="139">
        <f t="shared" si="140"/>
        <v>500</v>
      </c>
      <c r="FC9" s="139">
        <f t="shared" si="141"/>
        <v>500</v>
      </c>
      <c r="FD9" s="139">
        <f t="shared" si="142"/>
        <v>500</v>
      </c>
      <c r="FE9" s="139">
        <f t="shared" si="143"/>
        <v>500</v>
      </c>
      <c r="FF9" s="139">
        <f t="shared" si="144"/>
        <v>500</v>
      </c>
      <c r="FG9" s="139">
        <f t="shared" si="145"/>
        <v>500</v>
      </c>
      <c r="FH9" s="139">
        <f t="shared" si="146"/>
        <v>500</v>
      </c>
      <c r="FI9" s="139">
        <f t="shared" si="147"/>
        <v>500</v>
      </c>
      <c r="FJ9" s="139">
        <f t="shared" si="148"/>
        <v>500</v>
      </c>
      <c r="FK9" s="139">
        <f t="shared" si="149"/>
        <v>88</v>
      </c>
      <c r="FL9" s="139">
        <f t="shared" si="38"/>
        <v>500</v>
      </c>
      <c r="FM9" s="139">
        <f t="shared" si="38"/>
        <v>500</v>
      </c>
      <c r="FN9" s="139">
        <f t="shared" si="38"/>
        <v>500</v>
      </c>
      <c r="FO9" s="139">
        <f t="shared" si="38"/>
        <v>500</v>
      </c>
      <c r="FP9" s="139">
        <f t="shared" si="38"/>
        <v>500</v>
      </c>
      <c r="FQ9" s="139">
        <f t="shared" si="38"/>
        <v>500</v>
      </c>
      <c r="FR9" s="139">
        <f t="shared" si="38"/>
        <v>500</v>
      </c>
      <c r="FS9" s="139">
        <f t="shared" si="38"/>
        <v>500</v>
      </c>
      <c r="FT9" s="139">
        <f t="shared" si="38"/>
        <v>500</v>
      </c>
      <c r="FU9" s="139">
        <f t="shared" si="38"/>
        <v>500</v>
      </c>
      <c r="FV9" s="139">
        <f t="shared" si="38"/>
        <v>500</v>
      </c>
      <c r="FW9" s="139">
        <f t="shared" si="38"/>
        <v>500</v>
      </c>
      <c r="FX9" s="139">
        <f t="shared" si="38"/>
        <v>500</v>
      </c>
      <c r="FY9" s="139">
        <f t="shared" si="38"/>
        <v>500</v>
      </c>
      <c r="FZ9" s="139">
        <f t="shared" si="38"/>
        <v>500</v>
      </c>
      <c r="GA9" s="139">
        <f t="shared" si="38"/>
        <v>500</v>
      </c>
      <c r="GB9" s="139">
        <f t="shared" si="38"/>
        <v>500</v>
      </c>
      <c r="GC9" s="139">
        <f t="shared" si="38"/>
        <v>500</v>
      </c>
      <c r="GD9" s="139">
        <f t="shared" si="38"/>
        <v>500</v>
      </c>
      <c r="GE9" s="139">
        <f t="shared" si="38"/>
        <v>500</v>
      </c>
      <c r="GF9" s="139">
        <f t="shared" si="38"/>
        <v>500</v>
      </c>
      <c r="GG9" s="139">
        <f t="shared" si="38"/>
        <v>500</v>
      </c>
      <c r="GH9" s="139">
        <f t="shared" si="38"/>
        <v>500</v>
      </c>
      <c r="GI9" s="139">
        <f t="shared" si="38"/>
        <v>500</v>
      </c>
      <c r="GJ9" s="139">
        <f t="shared" si="38"/>
        <v>500</v>
      </c>
      <c r="GK9" s="139">
        <f t="shared" si="38"/>
        <v>500</v>
      </c>
      <c r="GL9" s="139">
        <f t="shared" si="38"/>
        <v>500</v>
      </c>
      <c r="GM9" s="139">
        <f t="shared" si="150"/>
        <v>92</v>
      </c>
      <c r="GN9" s="139">
        <f t="shared" si="39"/>
        <v>500</v>
      </c>
      <c r="GO9" s="139">
        <f t="shared" si="39"/>
        <v>500</v>
      </c>
      <c r="GP9" s="139">
        <f t="shared" si="39"/>
        <v>500</v>
      </c>
      <c r="GQ9" s="139">
        <f t="shared" si="39"/>
        <v>500</v>
      </c>
      <c r="GR9" s="139">
        <f t="shared" si="39"/>
        <v>500</v>
      </c>
      <c r="GS9" s="139">
        <f t="shared" si="39"/>
        <v>500</v>
      </c>
      <c r="GT9" s="139">
        <f t="shared" si="39"/>
        <v>500</v>
      </c>
      <c r="GU9" s="139">
        <f t="shared" si="151"/>
        <v>92</v>
      </c>
      <c r="GV9" s="139">
        <f t="shared" si="152"/>
        <v>500</v>
      </c>
      <c r="GW9" s="139">
        <f t="shared" si="153"/>
        <v>500</v>
      </c>
      <c r="GX9" s="139">
        <f t="shared" si="154"/>
        <v>500</v>
      </c>
      <c r="GY9" s="139">
        <f t="shared" si="155"/>
        <v>500</v>
      </c>
      <c r="GZ9" s="139">
        <f t="shared" si="156"/>
        <v>500</v>
      </c>
      <c r="HA9" s="139">
        <f t="shared" si="157"/>
        <v>500</v>
      </c>
      <c r="HB9" s="139">
        <f t="shared" si="158"/>
        <v>500</v>
      </c>
      <c r="HC9" s="139"/>
      <c r="HD9" s="139">
        <f t="shared" si="159"/>
        <v>0</v>
      </c>
      <c r="HE9" s="139">
        <f t="shared" si="160"/>
        <v>0</v>
      </c>
      <c r="HF9" s="138">
        <f t="shared" ca="1" si="161"/>
        <v>0</v>
      </c>
      <c r="HG9" s="145" t="e">
        <f t="shared" si="50"/>
        <v>#REF!</v>
      </c>
      <c r="HH9" s="145"/>
      <c r="HI9" s="139" t="e">
        <f t="shared" si="162"/>
        <v>#REF!</v>
      </c>
      <c r="HJ9" s="146" t="e">
        <f t="shared" si="163"/>
        <v>#REF!</v>
      </c>
      <c r="HK9" s="146" t="e">
        <f t="shared" si="164"/>
        <v>#REF!</v>
      </c>
      <c r="HL9" s="146" t="e">
        <f t="shared" si="165"/>
        <v>#REF!</v>
      </c>
      <c r="HM9" s="146" t="e">
        <f t="shared" si="166"/>
        <v>#REF!</v>
      </c>
      <c r="HN9" s="146" t="e">
        <f t="shared" ca="1" si="167"/>
        <v>#REF!</v>
      </c>
      <c r="HO9" s="139" t="e">
        <f t="shared" si="168"/>
        <v>#REF!</v>
      </c>
      <c r="HP9" s="139" t="e">
        <f t="shared" si="169"/>
        <v>#REF!</v>
      </c>
      <c r="HQ9" s="139" t="str">
        <f t="shared" si="170"/>
        <v>菊池　正彦</v>
      </c>
      <c r="HR9" s="147" t="e">
        <f t="shared" si="53"/>
        <v>#REF!</v>
      </c>
      <c r="HS9" s="148" t="str">
        <f t="shared" si="171"/>
        <v>資格基準未達</v>
      </c>
      <c r="HT9" s="141" t="str">
        <f t="shared" ca="1" si="172"/>
        <v>強化会参加数不足</v>
      </c>
      <c r="HU9" s="148" t="e">
        <f t="shared" si="173"/>
        <v>#REF!</v>
      </c>
      <c r="HV9" s="148" t="e">
        <f t="shared" si="174"/>
        <v>#REF!</v>
      </c>
      <c r="HW9" s="139" t="e">
        <f t="shared" si="56"/>
        <v>#REF!</v>
      </c>
      <c r="HX9" s="146" t="e">
        <f t="shared" si="175"/>
        <v>#REF!</v>
      </c>
      <c r="HY9" s="149">
        <f t="shared" si="176"/>
        <v>441.71428571428572</v>
      </c>
      <c r="HZ9" s="139">
        <f>SMALL(($EI9:$EK9,$EM9:$FJ9),HZ$4)</f>
        <v>500</v>
      </c>
      <c r="IA9" s="139">
        <f>SMALL(($EI9:$EK9,$EM9:$FJ9),IA$4)</f>
        <v>500</v>
      </c>
      <c r="IB9" s="139">
        <f>SMALL(($EI9:$EK9,$EM9:$FJ9),IB$4)</f>
        <v>500</v>
      </c>
      <c r="IC9" s="139">
        <f>SMALL(($EI9:$EK9,$EM9:$FJ9),IC$4)</f>
        <v>500</v>
      </c>
      <c r="ID9" s="139">
        <f>SMALL(($EI9:$EK9,$EM9:$FJ9),ID$4)</f>
        <v>500</v>
      </c>
      <c r="IE9" s="139">
        <f t="shared" si="177"/>
        <v>92</v>
      </c>
      <c r="IF9" s="139">
        <f t="shared" si="177"/>
        <v>500</v>
      </c>
      <c r="IG9" s="139"/>
      <c r="IH9" s="139" t="str">
        <f t="shared" si="178"/>
        <v/>
      </c>
      <c r="II9" s="139"/>
      <c r="IJ9" s="139" t="str">
        <f t="shared" si="179"/>
        <v>除外</v>
      </c>
      <c r="IK9" s="146" t="e">
        <f t="shared" si="180"/>
        <v>#REF!</v>
      </c>
      <c r="IL9" s="146" t="e">
        <f t="shared" si="181"/>
        <v>#REF!</v>
      </c>
      <c r="IM9" s="139" t="e">
        <f t="shared" si="182"/>
        <v>#REF!</v>
      </c>
      <c r="IN9" s="146" t="e">
        <f t="shared" ca="1" si="183"/>
        <v>#REF!</v>
      </c>
      <c r="IO9" s="146" t="e">
        <f t="shared" ca="1" si="184"/>
        <v>#REF!</v>
      </c>
      <c r="IP9" s="139" t="str">
        <f t="shared" si="59"/>
        <v/>
      </c>
      <c r="IQ9" s="139" t="str">
        <f t="shared" si="185"/>
        <v/>
      </c>
      <c r="IR9" s="139" t="str">
        <f t="shared" si="186"/>
        <v>菊池　正彦</v>
      </c>
      <c r="IS9" s="150">
        <f t="shared" si="60"/>
        <v>11092</v>
      </c>
      <c r="IT9" s="139" t="str">
        <f t="shared" si="187"/>
        <v>資格基準未達</v>
      </c>
      <c r="IU9" s="141" t="str">
        <f t="shared" ca="1" si="188"/>
        <v>強化会参加数不足</v>
      </c>
      <c r="IV9" s="147">
        <f t="shared" si="189"/>
        <v>13092</v>
      </c>
      <c r="IW9" s="147">
        <f t="shared" si="190"/>
        <v>13092</v>
      </c>
      <c r="IX9" s="141" t="str">
        <f t="shared" si="191"/>
        <v/>
      </c>
      <c r="IY9" s="141"/>
      <c r="IZ9" s="146" t="str">
        <f t="shared" si="192"/>
        <v/>
      </c>
      <c r="JA9" s="139" t="str">
        <f t="shared" si="193"/>
        <v/>
      </c>
      <c r="JB9" s="132"/>
      <c r="JC9" s="160">
        <v>4</v>
      </c>
      <c r="JD9" s="161" t="e">
        <f t="shared" si="194"/>
        <v>#N/A</v>
      </c>
      <c r="JE9" s="162" t="e">
        <f t="shared" si="195"/>
        <v>#N/A</v>
      </c>
      <c r="JF9" s="162" t="e">
        <f t="shared" si="196"/>
        <v>#N/A</v>
      </c>
      <c r="JG9" s="162" t="e">
        <f t="shared" si="201"/>
        <v>#N/A</v>
      </c>
      <c r="JH9" s="162"/>
      <c r="JI9" s="163" t="e">
        <f t="shared" si="202"/>
        <v>#N/A</v>
      </c>
      <c r="JJ9" s="164"/>
      <c r="JK9" s="160">
        <v>4</v>
      </c>
      <c r="JL9" s="160" t="e">
        <f t="shared" si="203"/>
        <v>#N/A</v>
      </c>
      <c r="JM9" s="162" t="e">
        <f t="shared" si="204"/>
        <v>#N/A</v>
      </c>
      <c r="JN9" s="163" t="e">
        <f t="shared" si="205"/>
        <v>#N/A</v>
      </c>
      <c r="JO9" s="165" t="e">
        <f t="shared" si="206"/>
        <v>#N/A</v>
      </c>
      <c r="JP9" s="165"/>
      <c r="JQ9" s="163" t="e">
        <f t="shared" si="207"/>
        <v>#N/A</v>
      </c>
      <c r="JR9" s="132"/>
      <c r="JS9" s="167">
        <v>3</v>
      </c>
      <c r="JT9" s="186" t="e">
        <f t="shared" si="208"/>
        <v>#N/A</v>
      </c>
      <c r="JU9" s="168" t="e">
        <f t="shared" si="209"/>
        <v>#N/A</v>
      </c>
      <c r="JV9" s="118" t="e">
        <f t="shared" si="210"/>
        <v>#N/A</v>
      </c>
      <c r="JW9" s="118" t="e">
        <f t="shared" si="211"/>
        <v>#N/A</v>
      </c>
      <c r="JX9" s="118" t="str">
        <f t="shared" si="212"/>
        <v>選手</v>
      </c>
      <c r="JY9" s="6"/>
      <c r="JZ9" s="6"/>
      <c r="KA9" s="6"/>
      <c r="KB9" s="6"/>
      <c r="KC9" s="6"/>
    </row>
    <row r="10" spans="1:290" ht="16.5" x14ac:dyDescent="0.35">
      <c r="A10" s="155">
        <v>6</v>
      </c>
      <c r="B10" s="156" t="s">
        <v>1</v>
      </c>
      <c r="C10" s="157"/>
      <c r="D10" s="125" t="s">
        <v>143</v>
      </c>
      <c r="E10" s="126">
        <v>41214</v>
      </c>
      <c r="F10" s="127" t="s">
        <v>140</v>
      </c>
      <c r="G10" s="128">
        <f t="shared" ca="1" si="197"/>
        <v>79</v>
      </c>
      <c r="H10" s="129"/>
      <c r="I10" s="129"/>
      <c r="J10" s="129"/>
      <c r="K10" s="129"/>
      <c r="L10" s="130"/>
      <c r="M10" s="130">
        <v>88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>
        <v>92</v>
      </c>
      <c r="AK10" s="131"/>
      <c r="AL10" s="131"/>
      <c r="AM10" s="131"/>
      <c r="AN10" s="131"/>
      <c r="AO10" s="131"/>
      <c r="AP10" s="131"/>
      <c r="AQ10" s="131"/>
      <c r="AR10" s="132"/>
      <c r="AS10" s="133">
        <f t="shared" si="198"/>
        <v>1</v>
      </c>
      <c r="AT10" s="158"/>
      <c r="AU10" s="159"/>
      <c r="AV10" s="136">
        <f t="shared" si="199"/>
        <v>1</v>
      </c>
      <c r="AW10" s="137" t="str">
        <f t="shared" ca="1" si="200"/>
        <v>強化会参加数不足</v>
      </c>
      <c r="AX10" s="137">
        <f t="shared" si="63"/>
        <v>92.25</v>
      </c>
      <c r="AY10" s="138">
        <f t="shared" si="64"/>
        <v>0</v>
      </c>
      <c r="AZ10" s="138">
        <f t="shared" si="65"/>
        <v>0</v>
      </c>
      <c r="BA10" s="138">
        <f t="shared" si="66"/>
        <v>0</v>
      </c>
      <c r="BB10" s="138">
        <f t="shared" si="67"/>
        <v>0</v>
      </c>
      <c r="BC10" s="138">
        <f t="shared" si="68"/>
        <v>1</v>
      </c>
      <c r="BD10" s="138">
        <f t="shared" si="69"/>
        <v>1</v>
      </c>
      <c r="BE10" s="138">
        <f t="shared" si="70"/>
        <v>1</v>
      </c>
      <c r="BF10" s="138">
        <f t="shared" si="71"/>
        <v>0</v>
      </c>
      <c r="BG10" s="138">
        <f t="shared" si="72"/>
        <v>0</v>
      </c>
      <c r="BH10" s="138">
        <f t="shared" si="73"/>
        <v>0</v>
      </c>
      <c r="BI10" s="138">
        <f t="shared" si="74"/>
        <v>0</v>
      </c>
      <c r="BJ10" s="138">
        <f t="shared" si="75"/>
        <v>0</v>
      </c>
      <c r="BK10" s="138">
        <f t="shared" si="76"/>
        <v>0</v>
      </c>
      <c r="BL10" s="138">
        <f t="shared" si="77"/>
        <v>0</v>
      </c>
      <c r="BM10" s="138">
        <f t="shared" si="78"/>
        <v>0</v>
      </c>
      <c r="BN10" s="138">
        <f t="shared" si="79"/>
        <v>0</v>
      </c>
      <c r="BO10" s="138">
        <f t="shared" si="80"/>
        <v>0</v>
      </c>
      <c r="BP10" s="138">
        <f t="shared" si="81"/>
        <v>0</v>
      </c>
      <c r="BQ10" s="138">
        <f t="shared" si="82"/>
        <v>0</v>
      </c>
      <c r="BR10" s="138">
        <f t="shared" si="83"/>
        <v>0</v>
      </c>
      <c r="BS10" s="138">
        <f t="shared" si="84"/>
        <v>0</v>
      </c>
      <c r="BT10" s="138">
        <f t="shared" si="85"/>
        <v>0</v>
      </c>
      <c r="BU10" s="138">
        <f t="shared" si="86"/>
        <v>0</v>
      </c>
      <c r="BV10" s="138">
        <f t="shared" si="87"/>
        <v>0</v>
      </c>
      <c r="BW10" s="138">
        <f t="shared" si="88"/>
        <v>0</v>
      </c>
      <c r="BX10" s="138">
        <f t="shared" si="89"/>
        <v>0</v>
      </c>
      <c r="BY10" s="138">
        <f t="shared" si="90"/>
        <v>0</v>
      </c>
      <c r="BZ10" s="138">
        <f t="shared" si="91"/>
        <v>0</v>
      </c>
      <c r="CA10" s="138">
        <f t="shared" si="92"/>
        <v>1</v>
      </c>
      <c r="CB10" s="138">
        <f t="shared" si="93"/>
        <v>0</v>
      </c>
      <c r="CC10" s="138">
        <f t="shared" si="94"/>
        <v>0</v>
      </c>
      <c r="CD10" s="138">
        <f t="shared" si="95"/>
        <v>0</v>
      </c>
      <c r="CE10" s="138">
        <f t="shared" si="96"/>
        <v>0</v>
      </c>
      <c r="CF10" s="138">
        <f t="shared" si="97"/>
        <v>0</v>
      </c>
      <c r="CG10" s="138">
        <f t="shared" si="98"/>
        <v>0</v>
      </c>
      <c r="CH10" s="138">
        <f t="shared" si="99"/>
        <v>0</v>
      </c>
      <c r="CI10" s="138">
        <f t="shared" si="100"/>
        <v>3</v>
      </c>
      <c r="CJ10" s="138">
        <f t="shared" si="101"/>
        <v>1</v>
      </c>
      <c r="CK10" s="138">
        <f t="shared" si="102"/>
        <v>0</v>
      </c>
      <c r="CL10" s="138">
        <f t="shared" si="103"/>
        <v>0</v>
      </c>
      <c r="CM10" s="139">
        <f t="shared" si="5"/>
        <v>85</v>
      </c>
      <c r="CN10" s="139">
        <f t="shared" si="5"/>
        <v>92</v>
      </c>
      <c r="CO10" s="139">
        <f t="shared" si="5"/>
        <v>92</v>
      </c>
      <c r="CP10" s="139">
        <f t="shared" si="5"/>
        <v>100</v>
      </c>
      <c r="CQ10" s="139">
        <f t="shared" si="5"/>
        <v>500</v>
      </c>
      <c r="CR10" s="139">
        <f t="shared" si="5"/>
        <v>500</v>
      </c>
      <c r="CS10" s="139">
        <f t="shared" si="5"/>
        <v>500</v>
      </c>
      <c r="CT10" s="139">
        <f t="shared" si="5"/>
        <v>500</v>
      </c>
      <c r="CU10" s="139">
        <f t="shared" si="5"/>
        <v>500</v>
      </c>
      <c r="CV10" s="139">
        <f t="shared" si="5"/>
        <v>500</v>
      </c>
      <c r="CW10" s="139">
        <f t="shared" si="6"/>
        <v>500</v>
      </c>
      <c r="CX10" s="139">
        <f t="shared" si="6"/>
        <v>500</v>
      </c>
      <c r="CY10" s="139">
        <f t="shared" si="6"/>
        <v>500</v>
      </c>
      <c r="CZ10" s="139">
        <f t="shared" si="6"/>
        <v>500</v>
      </c>
      <c r="DA10" s="139">
        <f t="shared" si="6"/>
        <v>500</v>
      </c>
      <c r="DB10" s="139">
        <f t="shared" si="6"/>
        <v>500</v>
      </c>
      <c r="DC10" s="139">
        <f t="shared" si="6"/>
        <v>500</v>
      </c>
      <c r="DD10" s="139">
        <f t="shared" si="6"/>
        <v>500</v>
      </c>
      <c r="DE10" s="139">
        <f t="shared" si="6"/>
        <v>500</v>
      </c>
      <c r="DF10" s="139">
        <f t="shared" si="6"/>
        <v>500</v>
      </c>
      <c r="DG10" s="139">
        <f t="shared" si="7"/>
        <v>500</v>
      </c>
      <c r="DH10" s="139">
        <f t="shared" si="7"/>
        <v>500</v>
      </c>
      <c r="DI10" s="139">
        <f t="shared" si="7"/>
        <v>500</v>
      </c>
      <c r="DJ10" s="139">
        <f t="shared" si="7"/>
        <v>500</v>
      </c>
      <c r="DK10" s="139">
        <f t="shared" si="7"/>
        <v>500</v>
      </c>
      <c r="DL10" s="139">
        <f t="shared" si="7"/>
        <v>500</v>
      </c>
      <c r="DM10" s="139">
        <f t="shared" si="7"/>
        <v>500</v>
      </c>
      <c r="DN10" s="139">
        <f t="shared" si="7"/>
        <v>500</v>
      </c>
      <c r="DO10" s="139">
        <f t="shared" si="7"/>
        <v>500</v>
      </c>
      <c r="DP10" s="139">
        <f t="shared" si="7"/>
        <v>500</v>
      </c>
      <c r="DQ10" s="140">
        <f t="shared" si="104"/>
        <v>1692</v>
      </c>
      <c r="DR10" s="140">
        <f t="shared" si="105"/>
        <v>338.4</v>
      </c>
      <c r="DS10" s="140">
        <f t="shared" si="106"/>
        <v>592</v>
      </c>
      <c r="DT10" s="140">
        <f t="shared" si="107"/>
        <v>296</v>
      </c>
      <c r="DU10" s="141">
        <f t="shared" si="108"/>
        <v>326.28571428571428</v>
      </c>
      <c r="DV10" s="139">
        <f t="shared" si="109"/>
        <v>85</v>
      </c>
      <c r="DW10" s="139">
        <f t="shared" si="110"/>
        <v>92</v>
      </c>
      <c r="DX10" s="139">
        <f t="shared" si="111"/>
        <v>100</v>
      </c>
      <c r="DY10" s="139">
        <f t="shared" si="112"/>
        <v>0</v>
      </c>
      <c r="DZ10" s="139">
        <f t="shared" si="113"/>
        <v>0</v>
      </c>
      <c r="EA10" s="139">
        <f t="shared" si="114"/>
        <v>0</v>
      </c>
      <c r="EB10" s="139">
        <f t="shared" si="115"/>
        <v>92</v>
      </c>
      <c r="EC10" s="139">
        <f t="shared" si="116"/>
        <v>0</v>
      </c>
      <c r="ED10" s="141">
        <f t="shared" si="117"/>
        <v>94.666666666666671</v>
      </c>
      <c r="EE10" s="142">
        <f t="shared" si="118"/>
        <v>4</v>
      </c>
      <c r="EF10" s="143" t="str">
        <f t="shared" si="119"/>
        <v>出場回数不足</v>
      </c>
      <c r="EG10" s="192">
        <f t="shared" si="120"/>
        <v>594.66666666666663</v>
      </c>
      <c r="EH10" s="192">
        <f t="shared" si="9"/>
        <v>1094.6666666666665</v>
      </c>
      <c r="EI10" s="139">
        <f t="shared" si="121"/>
        <v>500</v>
      </c>
      <c r="EJ10" s="139">
        <f t="shared" si="122"/>
        <v>500</v>
      </c>
      <c r="EK10" s="139">
        <f t="shared" si="123"/>
        <v>500</v>
      </c>
      <c r="EL10" s="139">
        <f t="shared" si="124"/>
        <v>500</v>
      </c>
      <c r="EM10" s="139">
        <f t="shared" si="125"/>
        <v>92</v>
      </c>
      <c r="EN10" s="139">
        <f t="shared" si="126"/>
        <v>85</v>
      </c>
      <c r="EO10" s="139">
        <f t="shared" si="127"/>
        <v>100</v>
      </c>
      <c r="EP10" s="139">
        <f t="shared" si="128"/>
        <v>500</v>
      </c>
      <c r="EQ10" s="139">
        <f t="shared" si="129"/>
        <v>500</v>
      </c>
      <c r="ER10" s="139">
        <f t="shared" si="130"/>
        <v>500</v>
      </c>
      <c r="ES10" s="139">
        <f t="shared" si="131"/>
        <v>500</v>
      </c>
      <c r="ET10" s="139">
        <f t="shared" si="132"/>
        <v>500</v>
      </c>
      <c r="EU10" s="139">
        <f t="shared" si="133"/>
        <v>500</v>
      </c>
      <c r="EV10" s="139">
        <f t="shared" si="134"/>
        <v>500</v>
      </c>
      <c r="EW10" s="139">
        <f t="shared" si="135"/>
        <v>500</v>
      </c>
      <c r="EX10" s="139">
        <f t="shared" si="136"/>
        <v>500</v>
      </c>
      <c r="EY10" s="139">
        <f t="shared" si="137"/>
        <v>500</v>
      </c>
      <c r="EZ10" s="139">
        <f t="shared" si="138"/>
        <v>500</v>
      </c>
      <c r="FA10" s="139">
        <f t="shared" si="139"/>
        <v>500</v>
      </c>
      <c r="FB10" s="139">
        <f t="shared" si="140"/>
        <v>500</v>
      </c>
      <c r="FC10" s="139">
        <f t="shared" si="141"/>
        <v>500</v>
      </c>
      <c r="FD10" s="139">
        <f t="shared" si="142"/>
        <v>500</v>
      </c>
      <c r="FE10" s="139">
        <f t="shared" si="143"/>
        <v>500</v>
      </c>
      <c r="FF10" s="139">
        <f t="shared" si="144"/>
        <v>500</v>
      </c>
      <c r="FG10" s="139">
        <f t="shared" si="145"/>
        <v>500</v>
      </c>
      <c r="FH10" s="139">
        <f t="shared" si="146"/>
        <v>500</v>
      </c>
      <c r="FI10" s="139">
        <f t="shared" si="147"/>
        <v>500</v>
      </c>
      <c r="FJ10" s="139">
        <f t="shared" si="148"/>
        <v>500</v>
      </c>
      <c r="FK10" s="139">
        <f t="shared" si="149"/>
        <v>85</v>
      </c>
      <c r="FL10" s="139">
        <f t="shared" si="38"/>
        <v>92</v>
      </c>
      <c r="FM10" s="139">
        <f t="shared" si="38"/>
        <v>100</v>
      </c>
      <c r="FN10" s="139">
        <f t="shared" si="38"/>
        <v>500</v>
      </c>
      <c r="FO10" s="139">
        <f t="shared" si="38"/>
        <v>500</v>
      </c>
      <c r="FP10" s="139">
        <f t="shared" si="38"/>
        <v>500</v>
      </c>
      <c r="FQ10" s="139">
        <f t="shared" si="38"/>
        <v>500</v>
      </c>
      <c r="FR10" s="139">
        <f t="shared" si="38"/>
        <v>500</v>
      </c>
      <c r="FS10" s="139">
        <f t="shared" si="38"/>
        <v>500</v>
      </c>
      <c r="FT10" s="139">
        <f t="shared" si="38"/>
        <v>500</v>
      </c>
      <c r="FU10" s="139">
        <f t="shared" si="38"/>
        <v>500</v>
      </c>
      <c r="FV10" s="139">
        <f t="shared" si="38"/>
        <v>500</v>
      </c>
      <c r="FW10" s="139">
        <f t="shared" si="38"/>
        <v>500</v>
      </c>
      <c r="FX10" s="139">
        <f t="shared" si="38"/>
        <v>500</v>
      </c>
      <c r="FY10" s="139">
        <f t="shared" si="38"/>
        <v>500</v>
      </c>
      <c r="FZ10" s="139">
        <f t="shared" si="38"/>
        <v>500</v>
      </c>
      <c r="GA10" s="139">
        <f t="shared" si="38"/>
        <v>500</v>
      </c>
      <c r="GB10" s="139">
        <f t="shared" si="38"/>
        <v>500</v>
      </c>
      <c r="GC10" s="139">
        <f t="shared" si="38"/>
        <v>500</v>
      </c>
      <c r="GD10" s="139">
        <f t="shared" si="38"/>
        <v>500</v>
      </c>
      <c r="GE10" s="139">
        <f t="shared" si="38"/>
        <v>500</v>
      </c>
      <c r="GF10" s="139">
        <f t="shared" si="38"/>
        <v>500</v>
      </c>
      <c r="GG10" s="139">
        <f t="shared" si="38"/>
        <v>500</v>
      </c>
      <c r="GH10" s="139">
        <f t="shared" si="38"/>
        <v>500</v>
      </c>
      <c r="GI10" s="139">
        <f t="shared" si="38"/>
        <v>500</v>
      </c>
      <c r="GJ10" s="139">
        <f t="shared" si="38"/>
        <v>500</v>
      </c>
      <c r="GK10" s="139">
        <f t="shared" si="38"/>
        <v>500</v>
      </c>
      <c r="GL10" s="139">
        <f t="shared" si="38"/>
        <v>500</v>
      </c>
      <c r="GM10" s="139">
        <f t="shared" si="150"/>
        <v>92</v>
      </c>
      <c r="GN10" s="139">
        <f t="shared" si="39"/>
        <v>500</v>
      </c>
      <c r="GO10" s="139">
        <f t="shared" si="39"/>
        <v>500</v>
      </c>
      <c r="GP10" s="139">
        <f t="shared" si="39"/>
        <v>500</v>
      </c>
      <c r="GQ10" s="139">
        <f t="shared" si="39"/>
        <v>500</v>
      </c>
      <c r="GR10" s="139">
        <f t="shared" si="39"/>
        <v>500</v>
      </c>
      <c r="GS10" s="139">
        <f t="shared" si="39"/>
        <v>500</v>
      </c>
      <c r="GT10" s="139">
        <f t="shared" si="39"/>
        <v>500</v>
      </c>
      <c r="GU10" s="139">
        <f t="shared" si="151"/>
        <v>92</v>
      </c>
      <c r="GV10" s="139">
        <f t="shared" si="152"/>
        <v>500</v>
      </c>
      <c r="GW10" s="139">
        <f t="shared" si="153"/>
        <v>500</v>
      </c>
      <c r="GX10" s="139">
        <f t="shared" si="154"/>
        <v>500</v>
      </c>
      <c r="GY10" s="139">
        <f t="shared" si="155"/>
        <v>500</v>
      </c>
      <c r="GZ10" s="139">
        <f t="shared" si="156"/>
        <v>500</v>
      </c>
      <c r="HA10" s="139">
        <f t="shared" si="157"/>
        <v>500</v>
      </c>
      <c r="HB10" s="139">
        <f t="shared" si="158"/>
        <v>500</v>
      </c>
      <c r="HC10" s="139"/>
      <c r="HD10" s="139">
        <f t="shared" si="159"/>
        <v>0</v>
      </c>
      <c r="HE10" s="139">
        <f t="shared" si="160"/>
        <v>0</v>
      </c>
      <c r="HF10" s="138">
        <f t="shared" ca="1" si="161"/>
        <v>0</v>
      </c>
      <c r="HG10" s="145" t="e">
        <f t="shared" si="50"/>
        <v>#REF!</v>
      </c>
      <c r="HH10" s="145"/>
      <c r="HI10" s="139" t="e">
        <f t="shared" si="162"/>
        <v>#REF!</v>
      </c>
      <c r="HJ10" s="146" t="e">
        <f t="shared" si="163"/>
        <v>#REF!</v>
      </c>
      <c r="HK10" s="146" t="e">
        <f t="shared" si="164"/>
        <v>#REF!</v>
      </c>
      <c r="HL10" s="146" t="e">
        <f t="shared" si="165"/>
        <v>#REF!</v>
      </c>
      <c r="HM10" s="146" t="e">
        <f t="shared" si="166"/>
        <v>#REF!</v>
      </c>
      <c r="HN10" s="146" t="e">
        <f t="shared" ca="1" si="167"/>
        <v>#REF!</v>
      </c>
      <c r="HO10" s="139" t="e">
        <f t="shared" si="168"/>
        <v>#REF!</v>
      </c>
      <c r="HP10" s="139" t="e">
        <f t="shared" si="169"/>
        <v>#REF!</v>
      </c>
      <c r="HQ10" s="139" t="str">
        <f t="shared" si="170"/>
        <v>塩田　哲夫</v>
      </c>
      <c r="HR10" s="147" t="e">
        <f t="shared" si="53"/>
        <v>#REF!</v>
      </c>
      <c r="HS10" s="148" t="str">
        <f t="shared" si="171"/>
        <v>資格基準未達</v>
      </c>
      <c r="HT10" s="141" t="str">
        <f t="shared" ca="1" si="172"/>
        <v>強化会参加数不足</v>
      </c>
      <c r="HU10" s="148" t="e">
        <f t="shared" si="173"/>
        <v>#REF!</v>
      </c>
      <c r="HV10" s="148" t="e">
        <f t="shared" si="174"/>
        <v>#REF!</v>
      </c>
      <c r="HW10" s="139" t="e">
        <f t="shared" si="56"/>
        <v>#REF!</v>
      </c>
      <c r="HX10" s="146" t="e">
        <f t="shared" si="175"/>
        <v>#REF!</v>
      </c>
      <c r="HY10" s="149">
        <f t="shared" si="176"/>
        <v>326.28571428571428</v>
      </c>
      <c r="HZ10" s="139">
        <f>SMALL(($EI10:$EK10,$EM10:$FJ10),HZ$4)</f>
        <v>92</v>
      </c>
      <c r="IA10" s="139">
        <f>SMALL(($EI10:$EK10,$EM10:$FJ10),IA$4)</f>
        <v>100</v>
      </c>
      <c r="IB10" s="139">
        <f>SMALL(($EI10:$EK10,$EM10:$FJ10),IB$4)</f>
        <v>500</v>
      </c>
      <c r="IC10" s="139">
        <f>SMALL(($EI10:$EK10,$EM10:$FJ10),IC$4)</f>
        <v>500</v>
      </c>
      <c r="ID10" s="139">
        <f>SMALL(($EI10:$EK10,$EM10:$FJ10),ID$4)</f>
        <v>500</v>
      </c>
      <c r="IE10" s="139">
        <f t="shared" si="177"/>
        <v>92</v>
      </c>
      <c r="IF10" s="139">
        <f t="shared" si="177"/>
        <v>500</v>
      </c>
      <c r="IG10" s="139"/>
      <c r="IH10" s="139" t="str">
        <f t="shared" si="178"/>
        <v/>
      </c>
      <c r="II10" s="139"/>
      <c r="IJ10" s="139" t="str">
        <f t="shared" si="179"/>
        <v>除外</v>
      </c>
      <c r="IK10" s="146" t="e">
        <f t="shared" si="180"/>
        <v>#REF!</v>
      </c>
      <c r="IL10" s="146" t="e">
        <f t="shared" si="181"/>
        <v>#REF!</v>
      </c>
      <c r="IM10" s="139" t="e">
        <f t="shared" si="182"/>
        <v>#REF!</v>
      </c>
      <c r="IN10" s="146" t="e">
        <f t="shared" ca="1" si="183"/>
        <v>#REF!</v>
      </c>
      <c r="IO10" s="146" t="e">
        <f t="shared" ca="1" si="184"/>
        <v>#REF!</v>
      </c>
      <c r="IP10" s="139" t="str">
        <f t="shared" si="59"/>
        <v/>
      </c>
      <c r="IQ10" s="139" t="str">
        <f t="shared" si="185"/>
        <v/>
      </c>
      <c r="IR10" s="139" t="str">
        <f t="shared" si="186"/>
        <v>塩田　哲夫</v>
      </c>
      <c r="IS10" s="150">
        <f t="shared" si="60"/>
        <v>11094.666666666666</v>
      </c>
      <c r="IT10" s="139" t="str">
        <f t="shared" si="187"/>
        <v>資格基準未達</v>
      </c>
      <c r="IU10" s="141" t="str">
        <f t="shared" ca="1" si="188"/>
        <v>強化会参加数不足</v>
      </c>
      <c r="IV10" s="147">
        <f t="shared" si="189"/>
        <v>13094.666666666666</v>
      </c>
      <c r="IW10" s="147">
        <f t="shared" si="190"/>
        <v>13094.666666666666</v>
      </c>
      <c r="IX10" s="141" t="str">
        <f t="shared" si="191"/>
        <v/>
      </c>
      <c r="IY10" s="141"/>
      <c r="IZ10" s="146" t="str">
        <f t="shared" si="192"/>
        <v/>
      </c>
      <c r="JA10" s="139" t="str">
        <f t="shared" si="193"/>
        <v/>
      </c>
      <c r="JB10" s="132"/>
      <c r="JC10" s="160">
        <v>5</v>
      </c>
      <c r="JD10" s="161" t="e">
        <f t="shared" si="194"/>
        <v>#N/A</v>
      </c>
      <c r="JE10" s="162" t="e">
        <f t="shared" si="195"/>
        <v>#N/A</v>
      </c>
      <c r="JF10" s="162" t="e">
        <f t="shared" si="196"/>
        <v>#N/A</v>
      </c>
      <c r="JG10" s="162" t="e">
        <f t="shared" si="201"/>
        <v>#N/A</v>
      </c>
      <c r="JH10" s="162"/>
      <c r="JI10" s="163" t="e">
        <f t="shared" si="202"/>
        <v>#N/A</v>
      </c>
      <c r="JJ10" s="164"/>
      <c r="JK10" s="160">
        <v>5</v>
      </c>
      <c r="JL10" s="160" t="e">
        <f t="shared" si="203"/>
        <v>#N/A</v>
      </c>
      <c r="JM10" s="162" t="e">
        <f t="shared" si="204"/>
        <v>#N/A</v>
      </c>
      <c r="JN10" s="163" t="e">
        <f t="shared" si="205"/>
        <v>#N/A</v>
      </c>
      <c r="JO10" s="165" t="e">
        <f t="shared" si="206"/>
        <v>#N/A</v>
      </c>
      <c r="JP10" s="165"/>
      <c r="JQ10" s="163" t="e">
        <f t="shared" si="207"/>
        <v>#N/A</v>
      </c>
      <c r="JR10" s="132"/>
      <c r="JS10" s="167">
        <v>4</v>
      </c>
      <c r="JT10" s="186" t="e">
        <f t="shared" si="208"/>
        <v>#N/A</v>
      </c>
      <c r="JU10" s="168" t="e">
        <f t="shared" si="209"/>
        <v>#N/A</v>
      </c>
      <c r="JV10" s="118" t="e">
        <f t="shared" si="210"/>
        <v>#N/A</v>
      </c>
      <c r="JW10" s="118" t="e">
        <f t="shared" si="211"/>
        <v>#N/A</v>
      </c>
      <c r="JX10" s="118" t="str">
        <f t="shared" si="212"/>
        <v>選手</v>
      </c>
      <c r="JY10" s="6"/>
      <c r="JZ10" s="6"/>
      <c r="KA10" s="6"/>
      <c r="KB10" s="6"/>
      <c r="KC10" s="6"/>
    </row>
    <row r="11" spans="1:290" ht="16.5" x14ac:dyDescent="0.35">
      <c r="A11" s="122">
        <v>7</v>
      </c>
      <c r="B11" s="156" t="s">
        <v>1</v>
      </c>
      <c r="C11" s="157"/>
      <c r="D11" s="125" t="s">
        <v>144</v>
      </c>
      <c r="E11" s="126">
        <v>41214</v>
      </c>
      <c r="F11" s="127" t="s">
        <v>140</v>
      </c>
      <c r="G11" s="128">
        <f t="shared" ca="1" si="197"/>
        <v>79</v>
      </c>
      <c r="H11" s="129"/>
      <c r="I11" s="129"/>
      <c r="J11" s="129"/>
      <c r="K11" s="129"/>
      <c r="L11" s="130">
        <v>92</v>
      </c>
      <c r="M11" s="130">
        <v>85</v>
      </c>
      <c r="N11" s="130">
        <v>100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>
        <v>92</v>
      </c>
      <c r="AK11" s="131"/>
      <c r="AL11" s="131"/>
      <c r="AM11" s="131"/>
      <c r="AN11" s="131"/>
      <c r="AO11" s="131"/>
      <c r="AP11" s="131"/>
      <c r="AQ11" s="131"/>
      <c r="AR11" s="132"/>
      <c r="AS11" s="133">
        <f t="shared" si="198"/>
        <v>3</v>
      </c>
      <c r="AT11" s="158"/>
      <c r="AU11" s="159"/>
      <c r="AV11" s="136">
        <f t="shared" si="199"/>
        <v>1</v>
      </c>
      <c r="AW11" s="137" t="str">
        <f t="shared" ca="1" si="200"/>
        <v>強化会参加数不足</v>
      </c>
      <c r="AX11" s="137">
        <f t="shared" si="63"/>
        <v>86.333333333333329</v>
      </c>
      <c r="AY11" s="138">
        <f t="shared" si="64"/>
        <v>0</v>
      </c>
      <c r="AZ11" s="138">
        <f t="shared" si="65"/>
        <v>0</v>
      </c>
      <c r="BA11" s="138">
        <f t="shared" si="66"/>
        <v>0</v>
      </c>
      <c r="BB11" s="138">
        <f t="shared" si="67"/>
        <v>0</v>
      </c>
      <c r="BC11" s="138">
        <f t="shared" si="68"/>
        <v>1</v>
      </c>
      <c r="BD11" s="138">
        <f t="shared" si="69"/>
        <v>0</v>
      </c>
      <c r="BE11" s="138">
        <f t="shared" si="70"/>
        <v>1</v>
      </c>
      <c r="BF11" s="138">
        <f t="shared" si="71"/>
        <v>0</v>
      </c>
      <c r="BG11" s="138">
        <f t="shared" si="72"/>
        <v>0</v>
      </c>
      <c r="BH11" s="138">
        <f t="shared" si="73"/>
        <v>0</v>
      </c>
      <c r="BI11" s="138">
        <f t="shared" si="74"/>
        <v>0</v>
      </c>
      <c r="BJ11" s="138">
        <f t="shared" si="75"/>
        <v>0</v>
      </c>
      <c r="BK11" s="138">
        <f t="shared" si="76"/>
        <v>0</v>
      </c>
      <c r="BL11" s="138">
        <f t="shared" si="77"/>
        <v>0</v>
      </c>
      <c r="BM11" s="138">
        <f t="shared" si="78"/>
        <v>0</v>
      </c>
      <c r="BN11" s="138">
        <f t="shared" si="79"/>
        <v>0</v>
      </c>
      <c r="BO11" s="138">
        <f t="shared" si="80"/>
        <v>0</v>
      </c>
      <c r="BP11" s="138">
        <f t="shared" si="81"/>
        <v>0</v>
      </c>
      <c r="BQ11" s="138">
        <f t="shared" si="82"/>
        <v>0</v>
      </c>
      <c r="BR11" s="138">
        <f t="shared" si="83"/>
        <v>0</v>
      </c>
      <c r="BS11" s="138">
        <f t="shared" si="84"/>
        <v>0</v>
      </c>
      <c r="BT11" s="138">
        <f t="shared" si="85"/>
        <v>0</v>
      </c>
      <c r="BU11" s="138">
        <f t="shared" si="86"/>
        <v>0</v>
      </c>
      <c r="BV11" s="138">
        <f t="shared" si="87"/>
        <v>0</v>
      </c>
      <c r="BW11" s="138">
        <f t="shared" si="88"/>
        <v>0</v>
      </c>
      <c r="BX11" s="138">
        <f t="shared" si="89"/>
        <v>0</v>
      </c>
      <c r="BY11" s="138">
        <f t="shared" si="90"/>
        <v>0</v>
      </c>
      <c r="BZ11" s="138">
        <f t="shared" si="91"/>
        <v>0</v>
      </c>
      <c r="CA11" s="138">
        <f t="shared" si="92"/>
        <v>1</v>
      </c>
      <c r="CB11" s="138">
        <f t="shared" si="93"/>
        <v>0</v>
      </c>
      <c r="CC11" s="138">
        <f t="shared" si="94"/>
        <v>0</v>
      </c>
      <c r="CD11" s="138">
        <f t="shared" si="95"/>
        <v>0</v>
      </c>
      <c r="CE11" s="138">
        <f t="shared" si="96"/>
        <v>0</v>
      </c>
      <c r="CF11" s="138">
        <f t="shared" si="97"/>
        <v>0</v>
      </c>
      <c r="CG11" s="138">
        <f t="shared" si="98"/>
        <v>0</v>
      </c>
      <c r="CH11" s="138">
        <f t="shared" si="99"/>
        <v>0</v>
      </c>
      <c r="CI11" s="138">
        <f t="shared" si="100"/>
        <v>2</v>
      </c>
      <c r="CJ11" s="138">
        <f t="shared" si="101"/>
        <v>1</v>
      </c>
      <c r="CK11" s="138">
        <f t="shared" si="102"/>
        <v>0</v>
      </c>
      <c r="CL11" s="138">
        <f t="shared" si="103"/>
        <v>0</v>
      </c>
      <c r="CM11" s="139">
        <f t="shared" si="5"/>
        <v>83</v>
      </c>
      <c r="CN11" s="139">
        <f t="shared" si="5"/>
        <v>85</v>
      </c>
      <c r="CO11" s="139">
        <f t="shared" si="5"/>
        <v>91</v>
      </c>
      <c r="CP11" s="139">
        <f t="shared" si="5"/>
        <v>500</v>
      </c>
      <c r="CQ11" s="139">
        <f t="shared" si="5"/>
        <v>500</v>
      </c>
      <c r="CR11" s="139">
        <f t="shared" si="5"/>
        <v>500</v>
      </c>
      <c r="CS11" s="139">
        <f t="shared" si="5"/>
        <v>500</v>
      </c>
      <c r="CT11" s="139">
        <f t="shared" si="5"/>
        <v>500</v>
      </c>
      <c r="CU11" s="139">
        <f t="shared" si="5"/>
        <v>500</v>
      </c>
      <c r="CV11" s="139">
        <f t="shared" si="5"/>
        <v>500</v>
      </c>
      <c r="CW11" s="139">
        <f t="shared" si="6"/>
        <v>500</v>
      </c>
      <c r="CX11" s="139">
        <f t="shared" si="6"/>
        <v>500</v>
      </c>
      <c r="CY11" s="139">
        <f t="shared" si="6"/>
        <v>500</v>
      </c>
      <c r="CZ11" s="139">
        <f t="shared" si="6"/>
        <v>500</v>
      </c>
      <c r="DA11" s="139">
        <f t="shared" si="6"/>
        <v>500</v>
      </c>
      <c r="DB11" s="139">
        <f t="shared" si="6"/>
        <v>500</v>
      </c>
      <c r="DC11" s="139">
        <f t="shared" si="6"/>
        <v>500</v>
      </c>
      <c r="DD11" s="139">
        <f t="shared" si="6"/>
        <v>500</v>
      </c>
      <c r="DE11" s="139">
        <f t="shared" si="6"/>
        <v>500</v>
      </c>
      <c r="DF11" s="139">
        <f t="shared" si="6"/>
        <v>500</v>
      </c>
      <c r="DG11" s="139">
        <f t="shared" si="7"/>
        <v>500</v>
      </c>
      <c r="DH11" s="139">
        <f t="shared" si="7"/>
        <v>500</v>
      </c>
      <c r="DI11" s="139">
        <f t="shared" si="7"/>
        <v>500</v>
      </c>
      <c r="DJ11" s="139">
        <f t="shared" si="7"/>
        <v>500</v>
      </c>
      <c r="DK11" s="139">
        <f t="shared" si="7"/>
        <v>500</v>
      </c>
      <c r="DL11" s="139">
        <f t="shared" si="7"/>
        <v>500</v>
      </c>
      <c r="DM11" s="139">
        <f t="shared" si="7"/>
        <v>500</v>
      </c>
      <c r="DN11" s="139">
        <f t="shared" si="7"/>
        <v>500</v>
      </c>
      <c r="DO11" s="139">
        <f t="shared" si="7"/>
        <v>500</v>
      </c>
      <c r="DP11" s="139">
        <f t="shared" si="7"/>
        <v>500</v>
      </c>
      <c r="DQ11" s="140">
        <f t="shared" si="104"/>
        <v>2085</v>
      </c>
      <c r="DR11" s="140">
        <f t="shared" si="105"/>
        <v>417</v>
      </c>
      <c r="DS11" s="140">
        <f t="shared" si="106"/>
        <v>591</v>
      </c>
      <c r="DT11" s="140">
        <f t="shared" si="107"/>
        <v>295.5</v>
      </c>
      <c r="DU11" s="141">
        <f t="shared" si="108"/>
        <v>382.28571428571428</v>
      </c>
      <c r="DV11" s="139">
        <f t="shared" si="109"/>
        <v>83</v>
      </c>
      <c r="DW11" s="139">
        <f t="shared" si="110"/>
        <v>85</v>
      </c>
      <c r="DX11" s="139">
        <f t="shared" si="111"/>
        <v>0</v>
      </c>
      <c r="DY11" s="139">
        <f t="shared" si="112"/>
        <v>0</v>
      </c>
      <c r="DZ11" s="139">
        <f t="shared" si="113"/>
        <v>0</v>
      </c>
      <c r="EA11" s="139">
        <f t="shared" si="114"/>
        <v>0</v>
      </c>
      <c r="EB11" s="139">
        <f t="shared" si="115"/>
        <v>91</v>
      </c>
      <c r="EC11" s="139">
        <f t="shared" si="116"/>
        <v>0</v>
      </c>
      <c r="ED11" s="141">
        <f t="shared" si="117"/>
        <v>88</v>
      </c>
      <c r="EE11" s="142">
        <f t="shared" si="118"/>
        <v>3</v>
      </c>
      <c r="EF11" s="143" t="str">
        <f t="shared" si="119"/>
        <v>出場回数不足</v>
      </c>
      <c r="EG11" s="192">
        <f t="shared" si="120"/>
        <v>588</v>
      </c>
      <c r="EH11" s="192">
        <f t="shared" si="9"/>
        <v>1088</v>
      </c>
      <c r="EI11" s="139">
        <f t="shared" si="121"/>
        <v>500</v>
      </c>
      <c r="EJ11" s="139">
        <f t="shared" si="122"/>
        <v>500</v>
      </c>
      <c r="EK11" s="139">
        <f t="shared" si="123"/>
        <v>500</v>
      </c>
      <c r="EL11" s="139">
        <f t="shared" si="124"/>
        <v>500</v>
      </c>
      <c r="EM11" s="139">
        <f t="shared" si="125"/>
        <v>83</v>
      </c>
      <c r="EN11" s="139">
        <f t="shared" si="126"/>
        <v>500</v>
      </c>
      <c r="EO11" s="139">
        <f t="shared" si="127"/>
        <v>85</v>
      </c>
      <c r="EP11" s="139">
        <f t="shared" si="128"/>
        <v>500</v>
      </c>
      <c r="EQ11" s="139">
        <f t="shared" si="129"/>
        <v>500</v>
      </c>
      <c r="ER11" s="139">
        <f t="shared" si="130"/>
        <v>500</v>
      </c>
      <c r="ES11" s="139">
        <f t="shared" si="131"/>
        <v>500</v>
      </c>
      <c r="ET11" s="139">
        <f t="shared" si="132"/>
        <v>500</v>
      </c>
      <c r="EU11" s="139">
        <f t="shared" si="133"/>
        <v>500</v>
      </c>
      <c r="EV11" s="139">
        <f t="shared" si="134"/>
        <v>500</v>
      </c>
      <c r="EW11" s="139">
        <f t="shared" si="135"/>
        <v>500</v>
      </c>
      <c r="EX11" s="139">
        <f t="shared" si="136"/>
        <v>500</v>
      </c>
      <c r="EY11" s="139">
        <f t="shared" si="137"/>
        <v>500</v>
      </c>
      <c r="EZ11" s="139">
        <f t="shared" si="138"/>
        <v>500</v>
      </c>
      <c r="FA11" s="139">
        <f t="shared" si="139"/>
        <v>500</v>
      </c>
      <c r="FB11" s="139">
        <f t="shared" si="140"/>
        <v>500</v>
      </c>
      <c r="FC11" s="139">
        <f t="shared" si="141"/>
        <v>500</v>
      </c>
      <c r="FD11" s="139">
        <f t="shared" si="142"/>
        <v>500</v>
      </c>
      <c r="FE11" s="139">
        <f t="shared" si="143"/>
        <v>500</v>
      </c>
      <c r="FF11" s="139">
        <f t="shared" si="144"/>
        <v>500</v>
      </c>
      <c r="FG11" s="139">
        <f t="shared" si="145"/>
        <v>500</v>
      </c>
      <c r="FH11" s="139">
        <f t="shared" si="146"/>
        <v>500</v>
      </c>
      <c r="FI11" s="139">
        <f t="shared" si="147"/>
        <v>500</v>
      </c>
      <c r="FJ11" s="139">
        <f t="shared" si="148"/>
        <v>500</v>
      </c>
      <c r="FK11" s="139">
        <f t="shared" si="149"/>
        <v>83</v>
      </c>
      <c r="FL11" s="139">
        <f t="shared" si="38"/>
        <v>85</v>
      </c>
      <c r="FM11" s="139">
        <f t="shared" si="38"/>
        <v>500</v>
      </c>
      <c r="FN11" s="139">
        <f t="shared" si="38"/>
        <v>500</v>
      </c>
      <c r="FO11" s="139">
        <f t="shared" si="38"/>
        <v>500</v>
      </c>
      <c r="FP11" s="139">
        <f t="shared" si="38"/>
        <v>500</v>
      </c>
      <c r="FQ11" s="139">
        <f t="shared" si="38"/>
        <v>500</v>
      </c>
      <c r="FR11" s="139">
        <f t="shared" si="38"/>
        <v>500</v>
      </c>
      <c r="FS11" s="139">
        <f t="shared" si="38"/>
        <v>500</v>
      </c>
      <c r="FT11" s="139">
        <f t="shared" si="38"/>
        <v>500</v>
      </c>
      <c r="FU11" s="139">
        <f t="shared" si="38"/>
        <v>500</v>
      </c>
      <c r="FV11" s="139">
        <f t="shared" si="38"/>
        <v>500</v>
      </c>
      <c r="FW11" s="139">
        <f t="shared" si="38"/>
        <v>500</v>
      </c>
      <c r="FX11" s="139">
        <f t="shared" si="38"/>
        <v>500</v>
      </c>
      <c r="FY11" s="139">
        <f t="shared" si="38"/>
        <v>500</v>
      </c>
      <c r="FZ11" s="139">
        <f t="shared" si="38"/>
        <v>500</v>
      </c>
      <c r="GA11" s="139">
        <f t="shared" si="38"/>
        <v>500</v>
      </c>
      <c r="GB11" s="139">
        <f t="shared" si="38"/>
        <v>500</v>
      </c>
      <c r="GC11" s="139">
        <f t="shared" si="38"/>
        <v>500</v>
      </c>
      <c r="GD11" s="139">
        <f t="shared" si="38"/>
        <v>500</v>
      </c>
      <c r="GE11" s="139">
        <f t="shared" si="38"/>
        <v>500</v>
      </c>
      <c r="GF11" s="139">
        <f t="shared" si="38"/>
        <v>500</v>
      </c>
      <c r="GG11" s="139">
        <f t="shared" si="38"/>
        <v>500</v>
      </c>
      <c r="GH11" s="139">
        <f t="shared" si="38"/>
        <v>500</v>
      </c>
      <c r="GI11" s="139">
        <f t="shared" si="38"/>
        <v>500</v>
      </c>
      <c r="GJ11" s="139">
        <f t="shared" si="38"/>
        <v>500</v>
      </c>
      <c r="GK11" s="139">
        <f t="shared" si="38"/>
        <v>500</v>
      </c>
      <c r="GL11" s="139">
        <f t="shared" si="38"/>
        <v>500</v>
      </c>
      <c r="GM11" s="139">
        <f t="shared" si="150"/>
        <v>91</v>
      </c>
      <c r="GN11" s="139">
        <f t="shared" si="39"/>
        <v>500</v>
      </c>
      <c r="GO11" s="139">
        <f t="shared" si="39"/>
        <v>500</v>
      </c>
      <c r="GP11" s="139">
        <f t="shared" si="39"/>
        <v>500</v>
      </c>
      <c r="GQ11" s="139">
        <f t="shared" si="39"/>
        <v>500</v>
      </c>
      <c r="GR11" s="139">
        <f t="shared" si="39"/>
        <v>500</v>
      </c>
      <c r="GS11" s="139">
        <f t="shared" si="39"/>
        <v>500</v>
      </c>
      <c r="GT11" s="139">
        <f t="shared" si="39"/>
        <v>500</v>
      </c>
      <c r="GU11" s="139">
        <f t="shared" si="151"/>
        <v>91</v>
      </c>
      <c r="GV11" s="139">
        <f t="shared" si="152"/>
        <v>500</v>
      </c>
      <c r="GW11" s="139">
        <f t="shared" si="153"/>
        <v>500</v>
      </c>
      <c r="GX11" s="139">
        <f t="shared" si="154"/>
        <v>500</v>
      </c>
      <c r="GY11" s="139">
        <f t="shared" si="155"/>
        <v>500</v>
      </c>
      <c r="GZ11" s="139">
        <f t="shared" si="156"/>
        <v>500</v>
      </c>
      <c r="HA11" s="139">
        <f t="shared" si="157"/>
        <v>500</v>
      </c>
      <c r="HB11" s="139">
        <f t="shared" si="158"/>
        <v>500</v>
      </c>
      <c r="HC11" s="139"/>
      <c r="HD11" s="139">
        <f t="shared" si="159"/>
        <v>0</v>
      </c>
      <c r="HE11" s="139">
        <f t="shared" si="160"/>
        <v>0</v>
      </c>
      <c r="HF11" s="138">
        <f t="shared" ca="1" si="161"/>
        <v>0</v>
      </c>
      <c r="HG11" s="145" t="e">
        <f t="shared" si="50"/>
        <v>#REF!</v>
      </c>
      <c r="HH11" s="145"/>
      <c r="HI11" s="139" t="e">
        <f t="shared" si="162"/>
        <v>#REF!</v>
      </c>
      <c r="HJ11" s="146" t="e">
        <f t="shared" si="163"/>
        <v>#REF!</v>
      </c>
      <c r="HK11" s="146" t="e">
        <f t="shared" si="164"/>
        <v>#REF!</v>
      </c>
      <c r="HL11" s="146" t="e">
        <f t="shared" si="165"/>
        <v>#REF!</v>
      </c>
      <c r="HM11" s="146" t="e">
        <f t="shared" si="166"/>
        <v>#REF!</v>
      </c>
      <c r="HN11" s="146" t="e">
        <f t="shared" ca="1" si="167"/>
        <v>#REF!</v>
      </c>
      <c r="HO11" s="139" t="e">
        <f t="shared" si="168"/>
        <v>#REF!</v>
      </c>
      <c r="HP11" s="139" t="e">
        <f t="shared" si="169"/>
        <v>#REF!</v>
      </c>
      <c r="HQ11" s="139" t="str">
        <f t="shared" si="170"/>
        <v>品部　祐児</v>
      </c>
      <c r="HR11" s="147" t="e">
        <f t="shared" si="53"/>
        <v>#REF!</v>
      </c>
      <c r="HS11" s="148" t="str">
        <f t="shared" si="171"/>
        <v>資格基準未達</v>
      </c>
      <c r="HT11" s="141" t="str">
        <f t="shared" ca="1" si="172"/>
        <v>強化会参加数不足</v>
      </c>
      <c r="HU11" s="148" t="e">
        <f t="shared" si="173"/>
        <v>#REF!</v>
      </c>
      <c r="HV11" s="148" t="e">
        <f t="shared" si="174"/>
        <v>#REF!</v>
      </c>
      <c r="HW11" s="139" t="e">
        <f t="shared" si="56"/>
        <v>#REF!</v>
      </c>
      <c r="HX11" s="146" t="e">
        <f t="shared" si="175"/>
        <v>#REF!</v>
      </c>
      <c r="HY11" s="149">
        <f t="shared" si="176"/>
        <v>382.28571428571428</v>
      </c>
      <c r="HZ11" s="139">
        <f>SMALL(($EI11:$EK11,$EM11:$FJ11),HZ$4)</f>
        <v>85</v>
      </c>
      <c r="IA11" s="139">
        <f>SMALL(($EI11:$EK11,$EM11:$FJ11),IA$4)</f>
        <v>500</v>
      </c>
      <c r="IB11" s="139">
        <f>SMALL(($EI11:$EK11,$EM11:$FJ11),IB$4)</f>
        <v>500</v>
      </c>
      <c r="IC11" s="139">
        <f>SMALL(($EI11:$EK11,$EM11:$FJ11),IC$4)</f>
        <v>500</v>
      </c>
      <c r="ID11" s="139">
        <f>SMALL(($EI11:$EK11,$EM11:$FJ11),ID$4)</f>
        <v>500</v>
      </c>
      <c r="IE11" s="139">
        <f t="shared" si="177"/>
        <v>91</v>
      </c>
      <c r="IF11" s="139">
        <f t="shared" si="177"/>
        <v>500</v>
      </c>
      <c r="IG11" s="139"/>
      <c r="IH11" s="139" t="str">
        <f t="shared" si="178"/>
        <v/>
      </c>
      <c r="II11" s="139"/>
      <c r="IJ11" s="139" t="str">
        <f t="shared" si="179"/>
        <v>除外</v>
      </c>
      <c r="IK11" s="146" t="e">
        <f t="shared" si="180"/>
        <v>#REF!</v>
      </c>
      <c r="IL11" s="146" t="e">
        <f t="shared" si="181"/>
        <v>#REF!</v>
      </c>
      <c r="IM11" s="139" t="e">
        <f t="shared" si="182"/>
        <v>#REF!</v>
      </c>
      <c r="IN11" s="146" t="e">
        <f t="shared" ca="1" si="183"/>
        <v>#REF!</v>
      </c>
      <c r="IO11" s="146" t="e">
        <f t="shared" ca="1" si="184"/>
        <v>#REF!</v>
      </c>
      <c r="IP11" s="139" t="str">
        <f t="shared" si="59"/>
        <v/>
      </c>
      <c r="IQ11" s="139" t="str">
        <f t="shared" si="185"/>
        <v/>
      </c>
      <c r="IR11" s="139" t="str">
        <f t="shared" si="186"/>
        <v>品部　祐児</v>
      </c>
      <c r="IS11" s="150">
        <f t="shared" si="60"/>
        <v>11088</v>
      </c>
      <c r="IT11" s="139" t="str">
        <f t="shared" si="187"/>
        <v>資格基準未達</v>
      </c>
      <c r="IU11" s="141" t="str">
        <f t="shared" ca="1" si="188"/>
        <v>強化会参加数不足</v>
      </c>
      <c r="IV11" s="147">
        <f t="shared" si="189"/>
        <v>13088</v>
      </c>
      <c r="IW11" s="147">
        <f t="shared" si="190"/>
        <v>13088</v>
      </c>
      <c r="IX11" s="141" t="str">
        <f t="shared" si="191"/>
        <v/>
      </c>
      <c r="IY11" s="141"/>
      <c r="IZ11" s="146" t="str">
        <f t="shared" si="192"/>
        <v/>
      </c>
      <c r="JA11" s="139" t="str">
        <f t="shared" si="193"/>
        <v/>
      </c>
      <c r="JB11" s="132"/>
      <c r="JC11" s="160">
        <v>6</v>
      </c>
      <c r="JD11" s="161" t="e">
        <f t="shared" si="194"/>
        <v>#N/A</v>
      </c>
      <c r="JE11" s="162" t="e">
        <f t="shared" si="195"/>
        <v>#N/A</v>
      </c>
      <c r="JF11" s="162" t="e">
        <f t="shared" si="196"/>
        <v>#N/A</v>
      </c>
      <c r="JG11" s="162" t="e">
        <f t="shared" si="201"/>
        <v>#N/A</v>
      </c>
      <c r="JH11" s="162"/>
      <c r="JI11" s="163" t="e">
        <f t="shared" si="202"/>
        <v>#N/A</v>
      </c>
      <c r="JJ11" s="164"/>
      <c r="JK11" s="160">
        <v>6</v>
      </c>
      <c r="JL11" s="160" t="e">
        <f t="shared" si="203"/>
        <v>#N/A</v>
      </c>
      <c r="JM11" s="162" t="e">
        <f t="shared" si="204"/>
        <v>#N/A</v>
      </c>
      <c r="JN11" s="163" t="e">
        <f t="shared" si="205"/>
        <v>#N/A</v>
      </c>
      <c r="JO11" s="165" t="e">
        <f t="shared" si="206"/>
        <v>#N/A</v>
      </c>
      <c r="JP11" s="165"/>
      <c r="JQ11" s="163" t="e">
        <f t="shared" si="207"/>
        <v>#N/A</v>
      </c>
      <c r="JR11" s="132"/>
      <c r="JS11" s="169">
        <v>5</v>
      </c>
      <c r="JT11" s="187" t="e">
        <f t="shared" si="208"/>
        <v>#REF!</v>
      </c>
      <c r="JU11" s="170" t="e">
        <f t="shared" si="209"/>
        <v>#REF!</v>
      </c>
      <c r="JV11" s="119" t="e">
        <f t="shared" si="210"/>
        <v>#REF!</v>
      </c>
      <c r="JW11" s="118" t="e">
        <f t="shared" si="211"/>
        <v>#REF!</v>
      </c>
      <c r="JX11" s="119" t="str">
        <f t="shared" si="212"/>
        <v>補欠</v>
      </c>
      <c r="JY11" s="6"/>
      <c r="JZ11" s="6"/>
      <c r="KA11" s="6"/>
      <c r="KB11" s="6"/>
      <c r="KC11" s="6"/>
    </row>
    <row r="12" spans="1:290" ht="16.5" x14ac:dyDescent="0.35">
      <c r="A12" s="155">
        <v>8</v>
      </c>
      <c r="B12" s="156" t="s">
        <v>5</v>
      </c>
      <c r="C12" s="157"/>
      <c r="D12" s="125" t="s">
        <v>157</v>
      </c>
      <c r="E12" s="126">
        <v>41214</v>
      </c>
      <c r="F12" s="127" t="s">
        <v>140</v>
      </c>
      <c r="G12" s="128">
        <f t="shared" ca="1" si="197"/>
        <v>79</v>
      </c>
      <c r="H12" s="129"/>
      <c r="I12" s="129"/>
      <c r="J12" s="129"/>
      <c r="K12" s="129"/>
      <c r="L12" s="130">
        <v>83</v>
      </c>
      <c r="M12" s="130"/>
      <c r="N12" s="130">
        <v>85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>
        <v>91</v>
      </c>
      <c r="AK12" s="131"/>
      <c r="AL12" s="131"/>
      <c r="AM12" s="131"/>
      <c r="AN12" s="131"/>
      <c r="AO12" s="131"/>
      <c r="AP12" s="131"/>
      <c r="AQ12" s="131"/>
      <c r="AR12" s="132"/>
      <c r="AS12" s="133">
        <f t="shared" si="198"/>
        <v>2</v>
      </c>
      <c r="AT12" s="158"/>
      <c r="AU12" s="159"/>
      <c r="AV12" s="136">
        <f t="shared" si="199"/>
        <v>1</v>
      </c>
      <c r="AW12" s="137" t="str">
        <f t="shared" ca="1" si="200"/>
        <v>強化会参加数不足</v>
      </c>
      <c r="AX12" s="137">
        <f t="shared" si="63"/>
        <v>103</v>
      </c>
      <c r="AY12" s="138">
        <f t="shared" si="64"/>
        <v>0</v>
      </c>
      <c r="AZ12" s="138">
        <f t="shared" si="65"/>
        <v>0</v>
      </c>
      <c r="BA12" s="138">
        <f t="shared" si="66"/>
        <v>0</v>
      </c>
      <c r="BB12" s="138">
        <f t="shared" si="67"/>
        <v>0</v>
      </c>
      <c r="BC12" s="138">
        <f t="shared" si="68"/>
        <v>0</v>
      </c>
      <c r="BD12" s="138">
        <f t="shared" si="69"/>
        <v>1</v>
      </c>
      <c r="BE12" s="138">
        <f t="shared" si="70"/>
        <v>1</v>
      </c>
      <c r="BF12" s="138">
        <f t="shared" si="71"/>
        <v>0</v>
      </c>
      <c r="BG12" s="138">
        <f t="shared" si="72"/>
        <v>0</v>
      </c>
      <c r="BH12" s="138">
        <f t="shared" si="73"/>
        <v>0</v>
      </c>
      <c r="BI12" s="138">
        <f t="shared" si="74"/>
        <v>0</v>
      </c>
      <c r="BJ12" s="138">
        <f t="shared" si="75"/>
        <v>0</v>
      </c>
      <c r="BK12" s="138">
        <f t="shared" si="76"/>
        <v>0</v>
      </c>
      <c r="BL12" s="138">
        <f t="shared" si="77"/>
        <v>0</v>
      </c>
      <c r="BM12" s="138">
        <f t="shared" si="78"/>
        <v>0</v>
      </c>
      <c r="BN12" s="138">
        <f t="shared" si="79"/>
        <v>0</v>
      </c>
      <c r="BO12" s="138">
        <f t="shared" si="80"/>
        <v>0</v>
      </c>
      <c r="BP12" s="138">
        <f t="shared" si="81"/>
        <v>0</v>
      </c>
      <c r="BQ12" s="138">
        <f t="shared" si="82"/>
        <v>0</v>
      </c>
      <c r="BR12" s="138">
        <f t="shared" si="83"/>
        <v>0</v>
      </c>
      <c r="BS12" s="138">
        <f t="shared" si="84"/>
        <v>0</v>
      </c>
      <c r="BT12" s="138">
        <f t="shared" si="85"/>
        <v>0</v>
      </c>
      <c r="BU12" s="138">
        <f t="shared" si="86"/>
        <v>0</v>
      </c>
      <c r="BV12" s="138">
        <f t="shared" si="87"/>
        <v>0</v>
      </c>
      <c r="BW12" s="138">
        <f t="shared" si="88"/>
        <v>0</v>
      </c>
      <c r="BX12" s="138">
        <f t="shared" si="89"/>
        <v>0</v>
      </c>
      <c r="BY12" s="138">
        <f t="shared" si="90"/>
        <v>0</v>
      </c>
      <c r="BZ12" s="138">
        <f t="shared" si="91"/>
        <v>0</v>
      </c>
      <c r="CA12" s="138">
        <f t="shared" si="92"/>
        <v>0</v>
      </c>
      <c r="CB12" s="138">
        <f t="shared" si="93"/>
        <v>0</v>
      </c>
      <c r="CC12" s="138">
        <f t="shared" si="94"/>
        <v>0</v>
      </c>
      <c r="CD12" s="138">
        <f t="shared" si="95"/>
        <v>0</v>
      </c>
      <c r="CE12" s="138">
        <f t="shared" si="96"/>
        <v>0</v>
      </c>
      <c r="CF12" s="138">
        <f t="shared" si="97"/>
        <v>0</v>
      </c>
      <c r="CG12" s="138">
        <f t="shared" si="98"/>
        <v>0</v>
      </c>
      <c r="CH12" s="138">
        <f t="shared" si="99"/>
        <v>0</v>
      </c>
      <c r="CI12" s="138">
        <f t="shared" si="100"/>
        <v>2</v>
      </c>
      <c r="CJ12" s="138">
        <f t="shared" si="101"/>
        <v>0</v>
      </c>
      <c r="CK12" s="138">
        <f t="shared" si="102"/>
        <v>0</v>
      </c>
      <c r="CL12" s="138">
        <f t="shared" si="103"/>
        <v>0</v>
      </c>
      <c r="CM12" s="139">
        <f t="shared" si="5"/>
        <v>100</v>
      </c>
      <c r="CN12" s="139">
        <f t="shared" si="5"/>
        <v>106</v>
      </c>
      <c r="CO12" s="139">
        <f t="shared" si="5"/>
        <v>500</v>
      </c>
      <c r="CP12" s="139">
        <f t="shared" si="5"/>
        <v>500</v>
      </c>
      <c r="CQ12" s="139">
        <f t="shared" si="5"/>
        <v>500</v>
      </c>
      <c r="CR12" s="139">
        <f t="shared" si="5"/>
        <v>500</v>
      </c>
      <c r="CS12" s="139">
        <f t="shared" si="5"/>
        <v>500</v>
      </c>
      <c r="CT12" s="139">
        <f t="shared" si="5"/>
        <v>500</v>
      </c>
      <c r="CU12" s="139">
        <f t="shared" si="5"/>
        <v>500</v>
      </c>
      <c r="CV12" s="139">
        <f t="shared" si="5"/>
        <v>500</v>
      </c>
      <c r="CW12" s="139">
        <f t="shared" si="6"/>
        <v>500</v>
      </c>
      <c r="CX12" s="139">
        <f t="shared" si="6"/>
        <v>500</v>
      </c>
      <c r="CY12" s="139">
        <f t="shared" si="6"/>
        <v>500</v>
      </c>
      <c r="CZ12" s="139">
        <f t="shared" si="6"/>
        <v>500</v>
      </c>
      <c r="DA12" s="139">
        <f t="shared" si="6"/>
        <v>500</v>
      </c>
      <c r="DB12" s="139">
        <f t="shared" si="6"/>
        <v>500</v>
      </c>
      <c r="DC12" s="139">
        <f t="shared" si="6"/>
        <v>500</v>
      </c>
      <c r="DD12" s="139">
        <f t="shared" si="6"/>
        <v>500</v>
      </c>
      <c r="DE12" s="139">
        <f t="shared" si="6"/>
        <v>500</v>
      </c>
      <c r="DF12" s="139">
        <f t="shared" si="6"/>
        <v>500</v>
      </c>
      <c r="DG12" s="139">
        <f t="shared" si="7"/>
        <v>500</v>
      </c>
      <c r="DH12" s="139">
        <f t="shared" si="7"/>
        <v>500</v>
      </c>
      <c r="DI12" s="139">
        <f t="shared" si="7"/>
        <v>500</v>
      </c>
      <c r="DJ12" s="139">
        <f t="shared" si="7"/>
        <v>500</v>
      </c>
      <c r="DK12" s="139">
        <f t="shared" si="7"/>
        <v>500</v>
      </c>
      <c r="DL12" s="139">
        <f t="shared" si="7"/>
        <v>500</v>
      </c>
      <c r="DM12" s="139">
        <f t="shared" si="7"/>
        <v>500</v>
      </c>
      <c r="DN12" s="139">
        <f t="shared" si="7"/>
        <v>500</v>
      </c>
      <c r="DO12" s="139">
        <f t="shared" si="7"/>
        <v>500</v>
      </c>
      <c r="DP12" s="139">
        <f t="shared" si="7"/>
        <v>500</v>
      </c>
      <c r="DQ12" s="140">
        <f t="shared" si="104"/>
        <v>2106</v>
      </c>
      <c r="DR12" s="140">
        <f t="shared" si="105"/>
        <v>421.2</v>
      </c>
      <c r="DS12" s="140">
        <f t="shared" si="106"/>
        <v>1000</v>
      </c>
      <c r="DT12" s="140">
        <f t="shared" si="107"/>
        <v>500</v>
      </c>
      <c r="DU12" s="141">
        <f t="shared" si="108"/>
        <v>443.71428571428572</v>
      </c>
      <c r="DV12" s="139">
        <f t="shared" si="109"/>
        <v>100</v>
      </c>
      <c r="DW12" s="139">
        <f t="shared" si="110"/>
        <v>106</v>
      </c>
      <c r="DX12" s="139">
        <f t="shared" si="111"/>
        <v>0</v>
      </c>
      <c r="DY12" s="139">
        <f t="shared" si="112"/>
        <v>0</v>
      </c>
      <c r="DZ12" s="139">
        <f t="shared" si="113"/>
        <v>0</v>
      </c>
      <c r="EA12" s="139">
        <f t="shared" si="114"/>
        <v>0</v>
      </c>
      <c r="EB12" s="139">
        <f t="shared" si="115"/>
        <v>0</v>
      </c>
      <c r="EC12" s="139">
        <f t="shared" si="116"/>
        <v>0</v>
      </c>
      <c r="ED12" s="141">
        <f t="shared" si="117"/>
        <v>106</v>
      </c>
      <c r="EE12" s="142">
        <f t="shared" si="118"/>
        <v>2</v>
      </c>
      <c r="EF12" s="143" t="str">
        <f t="shared" si="119"/>
        <v>出場回数不足</v>
      </c>
      <c r="EG12" s="192">
        <f t="shared" si="120"/>
        <v>606</v>
      </c>
      <c r="EH12" s="192">
        <f t="shared" si="9"/>
        <v>1106</v>
      </c>
      <c r="EI12" s="139">
        <f t="shared" si="121"/>
        <v>500</v>
      </c>
      <c r="EJ12" s="139">
        <f t="shared" si="122"/>
        <v>500</v>
      </c>
      <c r="EK12" s="139">
        <f t="shared" si="123"/>
        <v>500</v>
      </c>
      <c r="EL12" s="139">
        <f t="shared" si="124"/>
        <v>500</v>
      </c>
      <c r="EM12" s="139">
        <f t="shared" si="125"/>
        <v>500</v>
      </c>
      <c r="EN12" s="139">
        <f t="shared" si="126"/>
        <v>106</v>
      </c>
      <c r="EO12" s="139">
        <f t="shared" si="127"/>
        <v>100</v>
      </c>
      <c r="EP12" s="139">
        <f t="shared" si="128"/>
        <v>500</v>
      </c>
      <c r="EQ12" s="139">
        <f t="shared" si="129"/>
        <v>500</v>
      </c>
      <c r="ER12" s="139">
        <f t="shared" si="130"/>
        <v>500</v>
      </c>
      <c r="ES12" s="139">
        <f t="shared" si="131"/>
        <v>500</v>
      </c>
      <c r="ET12" s="139">
        <f t="shared" si="132"/>
        <v>500</v>
      </c>
      <c r="EU12" s="139">
        <f t="shared" si="133"/>
        <v>500</v>
      </c>
      <c r="EV12" s="139">
        <f t="shared" si="134"/>
        <v>500</v>
      </c>
      <c r="EW12" s="139">
        <f t="shared" si="135"/>
        <v>500</v>
      </c>
      <c r="EX12" s="139">
        <f t="shared" si="136"/>
        <v>500</v>
      </c>
      <c r="EY12" s="139">
        <f t="shared" si="137"/>
        <v>500</v>
      </c>
      <c r="EZ12" s="139">
        <f t="shared" si="138"/>
        <v>500</v>
      </c>
      <c r="FA12" s="139">
        <f t="shared" si="139"/>
        <v>500</v>
      </c>
      <c r="FB12" s="139">
        <f t="shared" si="140"/>
        <v>500</v>
      </c>
      <c r="FC12" s="139">
        <f t="shared" si="141"/>
        <v>500</v>
      </c>
      <c r="FD12" s="139">
        <f t="shared" si="142"/>
        <v>500</v>
      </c>
      <c r="FE12" s="139">
        <f t="shared" si="143"/>
        <v>500</v>
      </c>
      <c r="FF12" s="139">
        <f t="shared" si="144"/>
        <v>500</v>
      </c>
      <c r="FG12" s="139">
        <f t="shared" si="145"/>
        <v>500</v>
      </c>
      <c r="FH12" s="139">
        <f t="shared" si="146"/>
        <v>500</v>
      </c>
      <c r="FI12" s="139">
        <f t="shared" si="147"/>
        <v>500</v>
      </c>
      <c r="FJ12" s="139">
        <f t="shared" si="148"/>
        <v>500</v>
      </c>
      <c r="FK12" s="139">
        <f t="shared" si="149"/>
        <v>100</v>
      </c>
      <c r="FL12" s="139">
        <f t="shared" si="38"/>
        <v>106</v>
      </c>
      <c r="FM12" s="139">
        <f t="shared" si="38"/>
        <v>500</v>
      </c>
      <c r="FN12" s="139">
        <f t="shared" si="38"/>
        <v>500</v>
      </c>
      <c r="FO12" s="139">
        <f t="shared" si="38"/>
        <v>500</v>
      </c>
      <c r="FP12" s="139">
        <f t="shared" si="38"/>
        <v>500</v>
      </c>
      <c r="FQ12" s="139">
        <f t="shared" si="38"/>
        <v>500</v>
      </c>
      <c r="FR12" s="139">
        <f t="shared" si="38"/>
        <v>500</v>
      </c>
      <c r="FS12" s="139">
        <f t="shared" si="38"/>
        <v>500</v>
      </c>
      <c r="FT12" s="139">
        <f t="shared" si="38"/>
        <v>500</v>
      </c>
      <c r="FU12" s="139">
        <f t="shared" si="38"/>
        <v>500</v>
      </c>
      <c r="FV12" s="139">
        <f t="shared" si="38"/>
        <v>500</v>
      </c>
      <c r="FW12" s="139">
        <f t="shared" si="38"/>
        <v>500</v>
      </c>
      <c r="FX12" s="139">
        <f t="shared" si="38"/>
        <v>500</v>
      </c>
      <c r="FY12" s="139">
        <f t="shared" si="38"/>
        <v>500</v>
      </c>
      <c r="FZ12" s="139">
        <f t="shared" si="38"/>
        <v>500</v>
      </c>
      <c r="GA12" s="139">
        <f t="shared" si="38"/>
        <v>500</v>
      </c>
      <c r="GB12" s="139">
        <f t="shared" si="38"/>
        <v>500</v>
      </c>
      <c r="GC12" s="139">
        <f t="shared" si="38"/>
        <v>500</v>
      </c>
      <c r="GD12" s="139">
        <f t="shared" si="38"/>
        <v>500</v>
      </c>
      <c r="GE12" s="139">
        <f t="shared" si="38"/>
        <v>500</v>
      </c>
      <c r="GF12" s="139">
        <f t="shared" si="38"/>
        <v>500</v>
      </c>
      <c r="GG12" s="139">
        <f t="shared" si="38"/>
        <v>500</v>
      </c>
      <c r="GH12" s="139">
        <f t="shared" si="38"/>
        <v>500</v>
      </c>
      <c r="GI12" s="139">
        <f t="shared" si="38"/>
        <v>500</v>
      </c>
      <c r="GJ12" s="139">
        <f t="shared" si="38"/>
        <v>500</v>
      </c>
      <c r="GK12" s="139">
        <f t="shared" si="38"/>
        <v>500</v>
      </c>
      <c r="GL12" s="139">
        <f t="shared" si="38"/>
        <v>500</v>
      </c>
      <c r="GM12" s="139">
        <f t="shared" si="150"/>
        <v>500</v>
      </c>
      <c r="GN12" s="139">
        <f t="shared" si="39"/>
        <v>500</v>
      </c>
      <c r="GO12" s="139">
        <f t="shared" si="39"/>
        <v>500</v>
      </c>
      <c r="GP12" s="139">
        <f t="shared" si="39"/>
        <v>500</v>
      </c>
      <c r="GQ12" s="139">
        <f t="shared" si="39"/>
        <v>500</v>
      </c>
      <c r="GR12" s="139">
        <f t="shared" si="39"/>
        <v>500</v>
      </c>
      <c r="GS12" s="139">
        <f t="shared" si="39"/>
        <v>500</v>
      </c>
      <c r="GT12" s="139">
        <f t="shared" si="39"/>
        <v>500</v>
      </c>
      <c r="GU12" s="139">
        <f t="shared" si="151"/>
        <v>500</v>
      </c>
      <c r="GV12" s="139">
        <f t="shared" si="152"/>
        <v>500</v>
      </c>
      <c r="GW12" s="139">
        <f t="shared" si="153"/>
        <v>500</v>
      </c>
      <c r="GX12" s="139">
        <f t="shared" si="154"/>
        <v>500</v>
      </c>
      <c r="GY12" s="139">
        <f t="shared" si="155"/>
        <v>500</v>
      </c>
      <c r="GZ12" s="139">
        <f t="shared" si="156"/>
        <v>500</v>
      </c>
      <c r="HA12" s="139">
        <f t="shared" si="157"/>
        <v>500</v>
      </c>
      <c r="HB12" s="139">
        <f t="shared" si="158"/>
        <v>500</v>
      </c>
      <c r="HC12" s="139"/>
      <c r="HD12" s="139">
        <f t="shared" si="159"/>
        <v>0</v>
      </c>
      <c r="HE12" s="139">
        <f t="shared" si="160"/>
        <v>0</v>
      </c>
      <c r="HF12" s="138">
        <f t="shared" ca="1" si="161"/>
        <v>0</v>
      </c>
      <c r="HG12" s="145" t="e">
        <f t="shared" si="50"/>
        <v>#REF!</v>
      </c>
      <c r="HH12" s="145"/>
      <c r="HI12" s="139" t="e">
        <f t="shared" si="162"/>
        <v>#REF!</v>
      </c>
      <c r="HJ12" s="146" t="e">
        <f t="shared" si="163"/>
        <v>#REF!</v>
      </c>
      <c r="HK12" s="146" t="e">
        <f t="shared" si="164"/>
        <v>#REF!</v>
      </c>
      <c r="HL12" s="146" t="e">
        <f t="shared" si="165"/>
        <v>#REF!</v>
      </c>
      <c r="HM12" s="146" t="e">
        <f t="shared" si="166"/>
        <v>#REF!</v>
      </c>
      <c r="HN12" s="146" t="e">
        <f t="shared" ca="1" si="167"/>
        <v>#REF!</v>
      </c>
      <c r="HO12" s="139" t="e">
        <f t="shared" si="168"/>
        <v>#REF!</v>
      </c>
      <c r="HP12" s="139" t="e">
        <f t="shared" si="169"/>
        <v>#REF!</v>
      </c>
      <c r="HQ12" s="139" t="str">
        <f t="shared" si="170"/>
        <v>白山　敬二</v>
      </c>
      <c r="HR12" s="147" t="e">
        <f t="shared" si="53"/>
        <v>#REF!</v>
      </c>
      <c r="HS12" s="148" t="str">
        <f t="shared" si="171"/>
        <v>資格基準未達</v>
      </c>
      <c r="HT12" s="141" t="str">
        <f t="shared" ca="1" si="172"/>
        <v>強化会参加数不足</v>
      </c>
      <c r="HU12" s="148" t="e">
        <f t="shared" si="173"/>
        <v>#REF!</v>
      </c>
      <c r="HV12" s="148" t="e">
        <f t="shared" si="174"/>
        <v>#REF!</v>
      </c>
      <c r="HW12" s="139" t="e">
        <f t="shared" si="56"/>
        <v>#REF!</v>
      </c>
      <c r="HX12" s="146" t="e">
        <f t="shared" si="175"/>
        <v>#REF!</v>
      </c>
      <c r="HY12" s="149">
        <f t="shared" si="176"/>
        <v>443.71428571428572</v>
      </c>
      <c r="HZ12" s="139">
        <f>SMALL(($EI12:$EK12,$EM12:$FJ12),HZ$4)</f>
        <v>106</v>
      </c>
      <c r="IA12" s="139">
        <f>SMALL(($EI12:$EK12,$EM12:$FJ12),IA$4)</f>
        <v>500</v>
      </c>
      <c r="IB12" s="139">
        <f>SMALL(($EI12:$EK12,$EM12:$FJ12),IB$4)</f>
        <v>500</v>
      </c>
      <c r="IC12" s="139">
        <f>SMALL(($EI12:$EK12,$EM12:$FJ12),IC$4)</f>
        <v>500</v>
      </c>
      <c r="ID12" s="139">
        <f>SMALL(($EI12:$EK12,$EM12:$FJ12),ID$4)</f>
        <v>500</v>
      </c>
      <c r="IE12" s="139">
        <f t="shared" si="177"/>
        <v>500</v>
      </c>
      <c r="IF12" s="139">
        <f t="shared" si="177"/>
        <v>500</v>
      </c>
      <c r="IG12" s="139"/>
      <c r="IH12" s="139" t="str">
        <f t="shared" si="178"/>
        <v/>
      </c>
      <c r="II12" s="139"/>
      <c r="IJ12" s="139" t="str">
        <f t="shared" si="179"/>
        <v>除外</v>
      </c>
      <c r="IK12" s="146" t="e">
        <f t="shared" si="180"/>
        <v>#REF!</v>
      </c>
      <c r="IL12" s="146" t="e">
        <f t="shared" si="181"/>
        <v>#REF!</v>
      </c>
      <c r="IM12" s="139" t="e">
        <f t="shared" si="182"/>
        <v>#REF!</v>
      </c>
      <c r="IN12" s="146" t="e">
        <f t="shared" ca="1" si="183"/>
        <v>#REF!</v>
      </c>
      <c r="IO12" s="146" t="e">
        <f t="shared" ca="1" si="184"/>
        <v>#REF!</v>
      </c>
      <c r="IP12" s="139" t="str">
        <f t="shared" si="59"/>
        <v/>
      </c>
      <c r="IQ12" s="139" t="str">
        <f t="shared" si="185"/>
        <v/>
      </c>
      <c r="IR12" s="139" t="str">
        <f t="shared" si="186"/>
        <v>白山　敬二</v>
      </c>
      <c r="IS12" s="150">
        <f t="shared" si="60"/>
        <v>11106</v>
      </c>
      <c r="IT12" s="139" t="str">
        <f t="shared" si="187"/>
        <v>資格基準未達</v>
      </c>
      <c r="IU12" s="141" t="str">
        <f t="shared" ca="1" si="188"/>
        <v>強化会参加数不足</v>
      </c>
      <c r="IV12" s="147">
        <f t="shared" si="189"/>
        <v>13106</v>
      </c>
      <c r="IW12" s="147">
        <f t="shared" si="190"/>
        <v>13106</v>
      </c>
      <c r="IX12" s="141" t="str">
        <f t="shared" si="191"/>
        <v/>
      </c>
      <c r="IY12" s="141"/>
      <c r="IZ12" s="146" t="str">
        <f t="shared" si="192"/>
        <v/>
      </c>
      <c r="JA12" s="139" t="str">
        <f t="shared" si="193"/>
        <v/>
      </c>
      <c r="JB12" s="132"/>
      <c r="JC12" s="160">
        <v>7</v>
      </c>
      <c r="JD12" s="161" t="e">
        <f t="shared" si="194"/>
        <v>#N/A</v>
      </c>
      <c r="JE12" s="162" t="e">
        <f t="shared" si="195"/>
        <v>#N/A</v>
      </c>
      <c r="JF12" s="162" t="e">
        <f t="shared" si="196"/>
        <v>#N/A</v>
      </c>
      <c r="JG12" s="162" t="e">
        <f t="shared" si="201"/>
        <v>#N/A</v>
      </c>
      <c r="JH12" s="162"/>
      <c r="JI12" s="163" t="e">
        <f t="shared" si="202"/>
        <v>#N/A</v>
      </c>
      <c r="JJ12" s="164"/>
      <c r="JK12" s="160">
        <v>7</v>
      </c>
      <c r="JL12" s="160" t="e">
        <f t="shared" si="203"/>
        <v>#N/A</v>
      </c>
      <c r="JM12" s="162" t="e">
        <f t="shared" si="204"/>
        <v>#N/A</v>
      </c>
      <c r="JN12" s="163" t="e">
        <f t="shared" si="205"/>
        <v>#N/A</v>
      </c>
      <c r="JO12" s="165" t="e">
        <f t="shared" si="206"/>
        <v>#N/A</v>
      </c>
      <c r="JP12" s="165"/>
      <c r="JQ12" s="163" t="e">
        <f t="shared" si="207"/>
        <v>#N/A</v>
      </c>
      <c r="JR12" s="132"/>
      <c r="JS12" s="169">
        <v>6</v>
      </c>
      <c r="JT12" s="187" t="e">
        <f t="shared" si="208"/>
        <v>#REF!</v>
      </c>
      <c r="JU12" s="170" t="e">
        <f t="shared" si="209"/>
        <v>#REF!</v>
      </c>
      <c r="JV12" s="119" t="e">
        <f t="shared" si="210"/>
        <v>#REF!</v>
      </c>
      <c r="JW12" s="118" t="e">
        <f t="shared" si="211"/>
        <v>#REF!</v>
      </c>
      <c r="JX12" s="119" t="str">
        <f t="shared" si="212"/>
        <v>補欠</v>
      </c>
      <c r="JY12" s="6"/>
      <c r="JZ12" s="6"/>
      <c r="KA12" s="6"/>
      <c r="KB12" s="6"/>
      <c r="KC12" s="6"/>
    </row>
    <row r="13" spans="1:290" ht="16.5" x14ac:dyDescent="0.35">
      <c r="A13" s="122">
        <v>9</v>
      </c>
      <c r="B13" s="156" t="s">
        <v>1</v>
      </c>
      <c r="C13" s="157"/>
      <c r="D13" s="125" t="s">
        <v>173</v>
      </c>
      <c r="E13" s="126">
        <v>41214</v>
      </c>
      <c r="F13" s="127" t="s">
        <v>140</v>
      </c>
      <c r="G13" s="128">
        <f t="shared" ca="1" si="197"/>
        <v>79</v>
      </c>
      <c r="H13" s="129"/>
      <c r="I13" s="129"/>
      <c r="J13" s="129"/>
      <c r="K13" s="129"/>
      <c r="L13" s="130"/>
      <c r="M13" s="130">
        <v>106</v>
      </c>
      <c r="N13" s="130">
        <v>100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2"/>
      <c r="AS13" s="133">
        <f t="shared" si="198"/>
        <v>2</v>
      </c>
      <c r="AT13" s="158"/>
      <c r="AU13" s="159"/>
      <c r="AV13" s="136">
        <f t="shared" si="199"/>
        <v>0</v>
      </c>
      <c r="AW13" s="137" t="str">
        <f t="shared" ca="1" si="200"/>
        <v>強化会参加数不足</v>
      </c>
      <c r="AX13" s="137">
        <f t="shared" si="63"/>
        <v>100.75</v>
      </c>
      <c r="AY13" s="138">
        <f t="shared" si="64"/>
        <v>0</v>
      </c>
      <c r="AZ13" s="138">
        <f t="shared" si="65"/>
        <v>0</v>
      </c>
      <c r="BA13" s="138">
        <f t="shared" si="66"/>
        <v>0</v>
      </c>
      <c r="BB13" s="138">
        <f t="shared" si="67"/>
        <v>0</v>
      </c>
      <c r="BC13" s="138">
        <f t="shared" si="68"/>
        <v>1</v>
      </c>
      <c r="BD13" s="138">
        <f t="shared" si="69"/>
        <v>1</v>
      </c>
      <c r="BE13" s="138">
        <f t="shared" si="70"/>
        <v>1</v>
      </c>
      <c r="BF13" s="138">
        <f t="shared" si="71"/>
        <v>0</v>
      </c>
      <c r="BG13" s="138">
        <f t="shared" si="72"/>
        <v>0</v>
      </c>
      <c r="BH13" s="138">
        <f t="shared" si="73"/>
        <v>0</v>
      </c>
      <c r="BI13" s="138">
        <f t="shared" si="74"/>
        <v>0</v>
      </c>
      <c r="BJ13" s="138">
        <f t="shared" si="75"/>
        <v>0</v>
      </c>
      <c r="BK13" s="138">
        <f t="shared" si="76"/>
        <v>0</v>
      </c>
      <c r="BL13" s="138">
        <f t="shared" si="77"/>
        <v>0</v>
      </c>
      <c r="BM13" s="138">
        <f t="shared" si="78"/>
        <v>0</v>
      </c>
      <c r="BN13" s="138">
        <f t="shared" si="79"/>
        <v>0</v>
      </c>
      <c r="BO13" s="138">
        <f t="shared" si="80"/>
        <v>0</v>
      </c>
      <c r="BP13" s="138">
        <f t="shared" si="81"/>
        <v>0</v>
      </c>
      <c r="BQ13" s="138">
        <f t="shared" si="82"/>
        <v>0</v>
      </c>
      <c r="BR13" s="138">
        <f t="shared" si="83"/>
        <v>0</v>
      </c>
      <c r="BS13" s="138">
        <f t="shared" si="84"/>
        <v>0</v>
      </c>
      <c r="BT13" s="138">
        <f t="shared" si="85"/>
        <v>0</v>
      </c>
      <c r="BU13" s="138">
        <f t="shared" si="86"/>
        <v>0</v>
      </c>
      <c r="BV13" s="138">
        <f t="shared" si="87"/>
        <v>0</v>
      </c>
      <c r="BW13" s="138">
        <f t="shared" si="88"/>
        <v>0</v>
      </c>
      <c r="BX13" s="138">
        <f t="shared" si="89"/>
        <v>0</v>
      </c>
      <c r="BY13" s="138">
        <f t="shared" si="90"/>
        <v>0</v>
      </c>
      <c r="BZ13" s="138">
        <f t="shared" si="91"/>
        <v>0</v>
      </c>
      <c r="CA13" s="138">
        <f t="shared" si="92"/>
        <v>1</v>
      </c>
      <c r="CB13" s="138">
        <f t="shared" si="93"/>
        <v>0</v>
      </c>
      <c r="CC13" s="138">
        <f t="shared" si="94"/>
        <v>0</v>
      </c>
      <c r="CD13" s="138">
        <f t="shared" si="95"/>
        <v>0</v>
      </c>
      <c r="CE13" s="138">
        <f t="shared" si="96"/>
        <v>0</v>
      </c>
      <c r="CF13" s="138">
        <f t="shared" si="97"/>
        <v>0</v>
      </c>
      <c r="CG13" s="138">
        <f t="shared" si="98"/>
        <v>0</v>
      </c>
      <c r="CH13" s="138">
        <f t="shared" si="99"/>
        <v>0</v>
      </c>
      <c r="CI13" s="138">
        <f t="shared" si="100"/>
        <v>3</v>
      </c>
      <c r="CJ13" s="138">
        <f t="shared" si="101"/>
        <v>1</v>
      </c>
      <c r="CK13" s="138">
        <f t="shared" si="102"/>
        <v>0</v>
      </c>
      <c r="CL13" s="138">
        <f t="shared" si="103"/>
        <v>0</v>
      </c>
      <c r="CM13" s="139">
        <f t="shared" si="5"/>
        <v>96</v>
      </c>
      <c r="CN13" s="139">
        <f t="shared" si="5"/>
        <v>97</v>
      </c>
      <c r="CO13" s="139">
        <f t="shared" si="5"/>
        <v>99</v>
      </c>
      <c r="CP13" s="139">
        <f t="shared" si="5"/>
        <v>111</v>
      </c>
      <c r="CQ13" s="139">
        <f t="shared" si="5"/>
        <v>500</v>
      </c>
      <c r="CR13" s="139">
        <f t="shared" si="5"/>
        <v>500</v>
      </c>
      <c r="CS13" s="139">
        <f t="shared" si="5"/>
        <v>500</v>
      </c>
      <c r="CT13" s="139">
        <f t="shared" si="5"/>
        <v>500</v>
      </c>
      <c r="CU13" s="139">
        <f t="shared" si="5"/>
        <v>500</v>
      </c>
      <c r="CV13" s="139">
        <f t="shared" si="5"/>
        <v>500</v>
      </c>
      <c r="CW13" s="139">
        <f t="shared" si="6"/>
        <v>500</v>
      </c>
      <c r="CX13" s="139">
        <f t="shared" si="6"/>
        <v>500</v>
      </c>
      <c r="CY13" s="139">
        <f t="shared" si="6"/>
        <v>500</v>
      </c>
      <c r="CZ13" s="139">
        <f t="shared" si="6"/>
        <v>500</v>
      </c>
      <c r="DA13" s="139">
        <f t="shared" si="6"/>
        <v>500</v>
      </c>
      <c r="DB13" s="139">
        <f t="shared" si="6"/>
        <v>500</v>
      </c>
      <c r="DC13" s="139">
        <f t="shared" si="6"/>
        <v>500</v>
      </c>
      <c r="DD13" s="139">
        <f t="shared" si="6"/>
        <v>500</v>
      </c>
      <c r="DE13" s="139">
        <f t="shared" si="6"/>
        <v>500</v>
      </c>
      <c r="DF13" s="139">
        <f t="shared" si="6"/>
        <v>500</v>
      </c>
      <c r="DG13" s="139">
        <f t="shared" si="7"/>
        <v>500</v>
      </c>
      <c r="DH13" s="139">
        <f t="shared" si="7"/>
        <v>500</v>
      </c>
      <c r="DI13" s="139">
        <f t="shared" si="7"/>
        <v>500</v>
      </c>
      <c r="DJ13" s="139">
        <f t="shared" si="7"/>
        <v>500</v>
      </c>
      <c r="DK13" s="139">
        <f t="shared" si="7"/>
        <v>500</v>
      </c>
      <c r="DL13" s="139">
        <f t="shared" si="7"/>
        <v>500</v>
      </c>
      <c r="DM13" s="139">
        <f t="shared" si="7"/>
        <v>500</v>
      </c>
      <c r="DN13" s="139">
        <f t="shared" si="7"/>
        <v>500</v>
      </c>
      <c r="DO13" s="139">
        <f t="shared" si="7"/>
        <v>500</v>
      </c>
      <c r="DP13" s="139">
        <f t="shared" si="7"/>
        <v>500</v>
      </c>
      <c r="DQ13" s="140">
        <f t="shared" si="104"/>
        <v>1710</v>
      </c>
      <c r="DR13" s="140">
        <f t="shared" si="105"/>
        <v>342</v>
      </c>
      <c r="DS13" s="140">
        <f t="shared" si="106"/>
        <v>597</v>
      </c>
      <c r="DT13" s="140">
        <f t="shared" si="107"/>
        <v>298.5</v>
      </c>
      <c r="DU13" s="141">
        <f t="shared" si="108"/>
        <v>329.57142857142856</v>
      </c>
      <c r="DV13" s="139">
        <f t="shared" si="109"/>
        <v>96</v>
      </c>
      <c r="DW13" s="139">
        <f t="shared" si="110"/>
        <v>99</v>
      </c>
      <c r="DX13" s="139">
        <f t="shared" si="111"/>
        <v>111</v>
      </c>
      <c r="DY13" s="139">
        <f t="shared" si="112"/>
        <v>0</v>
      </c>
      <c r="DZ13" s="139">
        <f t="shared" si="113"/>
        <v>0</v>
      </c>
      <c r="EA13" s="139">
        <f t="shared" si="114"/>
        <v>0</v>
      </c>
      <c r="EB13" s="139">
        <f t="shared" si="115"/>
        <v>97</v>
      </c>
      <c r="EC13" s="139">
        <f t="shared" si="116"/>
        <v>0</v>
      </c>
      <c r="ED13" s="141">
        <f t="shared" si="117"/>
        <v>102.33333333333333</v>
      </c>
      <c r="EE13" s="142">
        <f t="shared" si="118"/>
        <v>4</v>
      </c>
      <c r="EF13" s="143" t="str">
        <f t="shared" si="119"/>
        <v>出場回数不足</v>
      </c>
      <c r="EG13" s="192">
        <f t="shared" si="120"/>
        <v>602.33333333333337</v>
      </c>
      <c r="EH13" s="192">
        <f t="shared" si="9"/>
        <v>1102.3333333333335</v>
      </c>
      <c r="EI13" s="139">
        <f t="shared" si="121"/>
        <v>500</v>
      </c>
      <c r="EJ13" s="139">
        <f t="shared" si="122"/>
        <v>500</v>
      </c>
      <c r="EK13" s="139">
        <f t="shared" si="123"/>
        <v>500</v>
      </c>
      <c r="EL13" s="139">
        <f t="shared" si="124"/>
        <v>500</v>
      </c>
      <c r="EM13" s="139">
        <f t="shared" si="125"/>
        <v>96</v>
      </c>
      <c r="EN13" s="139">
        <f t="shared" si="126"/>
        <v>111</v>
      </c>
      <c r="EO13" s="139">
        <f t="shared" si="127"/>
        <v>99</v>
      </c>
      <c r="EP13" s="139">
        <f t="shared" si="128"/>
        <v>500</v>
      </c>
      <c r="EQ13" s="139">
        <f t="shared" si="129"/>
        <v>500</v>
      </c>
      <c r="ER13" s="139">
        <f t="shared" si="130"/>
        <v>500</v>
      </c>
      <c r="ES13" s="139">
        <f t="shared" si="131"/>
        <v>500</v>
      </c>
      <c r="ET13" s="139">
        <f t="shared" si="132"/>
        <v>500</v>
      </c>
      <c r="EU13" s="139">
        <f t="shared" si="133"/>
        <v>500</v>
      </c>
      <c r="EV13" s="139">
        <f t="shared" si="134"/>
        <v>500</v>
      </c>
      <c r="EW13" s="139">
        <f t="shared" si="135"/>
        <v>500</v>
      </c>
      <c r="EX13" s="139">
        <f t="shared" si="136"/>
        <v>500</v>
      </c>
      <c r="EY13" s="139">
        <f t="shared" si="137"/>
        <v>500</v>
      </c>
      <c r="EZ13" s="139">
        <f t="shared" si="138"/>
        <v>500</v>
      </c>
      <c r="FA13" s="139">
        <f t="shared" si="139"/>
        <v>500</v>
      </c>
      <c r="FB13" s="139">
        <f t="shared" si="140"/>
        <v>500</v>
      </c>
      <c r="FC13" s="139">
        <f t="shared" si="141"/>
        <v>500</v>
      </c>
      <c r="FD13" s="139">
        <f t="shared" si="142"/>
        <v>500</v>
      </c>
      <c r="FE13" s="139">
        <f t="shared" si="143"/>
        <v>500</v>
      </c>
      <c r="FF13" s="139">
        <f t="shared" si="144"/>
        <v>500</v>
      </c>
      <c r="FG13" s="139">
        <f t="shared" si="145"/>
        <v>500</v>
      </c>
      <c r="FH13" s="139">
        <f t="shared" si="146"/>
        <v>500</v>
      </c>
      <c r="FI13" s="139">
        <f t="shared" si="147"/>
        <v>500</v>
      </c>
      <c r="FJ13" s="139">
        <f t="shared" si="148"/>
        <v>500</v>
      </c>
      <c r="FK13" s="139">
        <f t="shared" si="149"/>
        <v>96</v>
      </c>
      <c r="FL13" s="139">
        <f t="shared" si="38"/>
        <v>99</v>
      </c>
      <c r="FM13" s="139">
        <f t="shared" si="38"/>
        <v>111</v>
      </c>
      <c r="FN13" s="139">
        <f t="shared" si="38"/>
        <v>500</v>
      </c>
      <c r="FO13" s="139">
        <f t="shared" si="38"/>
        <v>500</v>
      </c>
      <c r="FP13" s="139">
        <f t="shared" si="38"/>
        <v>500</v>
      </c>
      <c r="FQ13" s="139">
        <f t="shared" si="38"/>
        <v>500</v>
      </c>
      <c r="FR13" s="139">
        <f t="shared" si="38"/>
        <v>500</v>
      </c>
      <c r="FS13" s="139">
        <f t="shared" si="38"/>
        <v>500</v>
      </c>
      <c r="FT13" s="139">
        <f t="shared" si="38"/>
        <v>500</v>
      </c>
      <c r="FU13" s="139">
        <f t="shared" si="38"/>
        <v>500</v>
      </c>
      <c r="FV13" s="139">
        <f t="shared" si="38"/>
        <v>500</v>
      </c>
      <c r="FW13" s="139">
        <f t="shared" si="38"/>
        <v>500</v>
      </c>
      <c r="FX13" s="139">
        <f t="shared" si="38"/>
        <v>500</v>
      </c>
      <c r="FY13" s="139">
        <f t="shared" si="38"/>
        <v>500</v>
      </c>
      <c r="FZ13" s="139">
        <f t="shared" si="38"/>
        <v>500</v>
      </c>
      <c r="GA13" s="139">
        <f t="shared" si="38"/>
        <v>500</v>
      </c>
      <c r="GB13" s="139">
        <f t="shared" si="38"/>
        <v>500</v>
      </c>
      <c r="GC13" s="139">
        <f t="shared" si="38"/>
        <v>500</v>
      </c>
      <c r="GD13" s="139">
        <f t="shared" si="38"/>
        <v>500</v>
      </c>
      <c r="GE13" s="139">
        <f t="shared" si="38"/>
        <v>500</v>
      </c>
      <c r="GF13" s="139">
        <f t="shared" si="38"/>
        <v>500</v>
      </c>
      <c r="GG13" s="139">
        <f t="shared" si="38"/>
        <v>500</v>
      </c>
      <c r="GH13" s="139">
        <f t="shared" si="38"/>
        <v>500</v>
      </c>
      <c r="GI13" s="139">
        <f t="shared" si="38"/>
        <v>500</v>
      </c>
      <c r="GJ13" s="139">
        <f t="shared" si="38"/>
        <v>500</v>
      </c>
      <c r="GK13" s="139">
        <f t="shared" si="38"/>
        <v>500</v>
      </c>
      <c r="GL13" s="139">
        <f t="shared" si="38"/>
        <v>500</v>
      </c>
      <c r="GM13" s="139">
        <f t="shared" si="150"/>
        <v>97</v>
      </c>
      <c r="GN13" s="139">
        <f t="shared" si="39"/>
        <v>500</v>
      </c>
      <c r="GO13" s="139">
        <f t="shared" si="39"/>
        <v>500</v>
      </c>
      <c r="GP13" s="139">
        <f t="shared" si="39"/>
        <v>500</v>
      </c>
      <c r="GQ13" s="139">
        <f t="shared" si="39"/>
        <v>500</v>
      </c>
      <c r="GR13" s="139">
        <f t="shared" si="39"/>
        <v>500</v>
      </c>
      <c r="GS13" s="139">
        <f t="shared" si="39"/>
        <v>500</v>
      </c>
      <c r="GT13" s="139">
        <f t="shared" si="39"/>
        <v>500</v>
      </c>
      <c r="GU13" s="139">
        <f t="shared" si="151"/>
        <v>97</v>
      </c>
      <c r="GV13" s="139">
        <f t="shared" si="152"/>
        <v>500</v>
      </c>
      <c r="GW13" s="139">
        <f t="shared" si="153"/>
        <v>500</v>
      </c>
      <c r="GX13" s="139">
        <f t="shared" si="154"/>
        <v>500</v>
      </c>
      <c r="GY13" s="139">
        <f t="shared" si="155"/>
        <v>500</v>
      </c>
      <c r="GZ13" s="139">
        <f t="shared" si="156"/>
        <v>500</v>
      </c>
      <c r="HA13" s="139">
        <f t="shared" si="157"/>
        <v>500</v>
      </c>
      <c r="HB13" s="139">
        <f t="shared" si="158"/>
        <v>500</v>
      </c>
      <c r="HC13" s="139"/>
      <c r="HD13" s="139">
        <f t="shared" si="159"/>
        <v>0</v>
      </c>
      <c r="HE13" s="139">
        <f t="shared" si="160"/>
        <v>0</v>
      </c>
      <c r="HF13" s="138">
        <f t="shared" ca="1" si="161"/>
        <v>0</v>
      </c>
      <c r="HG13" s="145" t="e">
        <f t="shared" si="50"/>
        <v>#REF!</v>
      </c>
      <c r="HH13" s="145"/>
      <c r="HI13" s="139" t="e">
        <f t="shared" si="162"/>
        <v>#REF!</v>
      </c>
      <c r="HJ13" s="146" t="e">
        <f t="shared" si="163"/>
        <v>#REF!</v>
      </c>
      <c r="HK13" s="146" t="e">
        <f t="shared" si="164"/>
        <v>#REF!</v>
      </c>
      <c r="HL13" s="146" t="e">
        <f t="shared" si="165"/>
        <v>#REF!</v>
      </c>
      <c r="HM13" s="146" t="e">
        <f t="shared" si="166"/>
        <v>#REF!</v>
      </c>
      <c r="HN13" s="146" t="e">
        <f t="shared" ca="1" si="167"/>
        <v>#REF!</v>
      </c>
      <c r="HO13" s="139" t="e">
        <f t="shared" si="168"/>
        <v>#REF!</v>
      </c>
      <c r="HP13" s="139" t="e">
        <f t="shared" si="169"/>
        <v>#REF!</v>
      </c>
      <c r="HQ13" s="139" t="str">
        <f t="shared" si="170"/>
        <v>白山　隆一</v>
      </c>
      <c r="HR13" s="147" t="e">
        <f t="shared" si="53"/>
        <v>#REF!</v>
      </c>
      <c r="HS13" s="148" t="str">
        <f t="shared" si="171"/>
        <v>資格基準未達</v>
      </c>
      <c r="HT13" s="141" t="str">
        <f t="shared" ca="1" si="172"/>
        <v>強化会参加数不足</v>
      </c>
      <c r="HU13" s="148" t="e">
        <f t="shared" si="173"/>
        <v>#REF!</v>
      </c>
      <c r="HV13" s="148" t="e">
        <f t="shared" si="174"/>
        <v>#REF!</v>
      </c>
      <c r="HW13" s="139" t="e">
        <f t="shared" si="56"/>
        <v>#REF!</v>
      </c>
      <c r="HX13" s="146" t="e">
        <f t="shared" si="175"/>
        <v>#REF!</v>
      </c>
      <c r="HY13" s="149">
        <f t="shared" si="176"/>
        <v>329.57142857142856</v>
      </c>
      <c r="HZ13" s="139">
        <f>SMALL(($EI13:$EK13,$EM13:$FJ13),HZ$4)</f>
        <v>99</v>
      </c>
      <c r="IA13" s="139">
        <f>SMALL(($EI13:$EK13,$EM13:$FJ13),IA$4)</f>
        <v>111</v>
      </c>
      <c r="IB13" s="139">
        <f>SMALL(($EI13:$EK13,$EM13:$FJ13),IB$4)</f>
        <v>500</v>
      </c>
      <c r="IC13" s="139">
        <f>SMALL(($EI13:$EK13,$EM13:$FJ13),IC$4)</f>
        <v>500</v>
      </c>
      <c r="ID13" s="139">
        <f>SMALL(($EI13:$EK13,$EM13:$FJ13),ID$4)</f>
        <v>500</v>
      </c>
      <c r="IE13" s="139">
        <f t="shared" si="177"/>
        <v>97</v>
      </c>
      <c r="IF13" s="139">
        <f t="shared" si="177"/>
        <v>500</v>
      </c>
      <c r="IG13" s="139"/>
      <c r="IH13" s="139" t="str">
        <f t="shared" si="178"/>
        <v/>
      </c>
      <c r="II13" s="139"/>
      <c r="IJ13" s="139" t="str">
        <f t="shared" si="179"/>
        <v>除外</v>
      </c>
      <c r="IK13" s="146" t="e">
        <f t="shared" si="180"/>
        <v>#REF!</v>
      </c>
      <c r="IL13" s="146" t="e">
        <f t="shared" si="181"/>
        <v>#REF!</v>
      </c>
      <c r="IM13" s="139" t="e">
        <f t="shared" si="182"/>
        <v>#REF!</v>
      </c>
      <c r="IN13" s="146" t="e">
        <f t="shared" ca="1" si="183"/>
        <v>#REF!</v>
      </c>
      <c r="IO13" s="146" t="e">
        <f t="shared" ca="1" si="184"/>
        <v>#REF!</v>
      </c>
      <c r="IP13" s="139" t="str">
        <f t="shared" si="59"/>
        <v/>
      </c>
      <c r="IQ13" s="139" t="str">
        <f t="shared" si="185"/>
        <v/>
      </c>
      <c r="IR13" s="139" t="str">
        <f t="shared" si="186"/>
        <v>白山　隆一</v>
      </c>
      <c r="IS13" s="150">
        <f t="shared" si="60"/>
        <v>11102.333333333334</v>
      </c>
      <c r="IT13" s="139" t="str">
        <f t="shared" si="187"/>
        <v>資格基準未達</v>
      </c>
      <c r="IU13" s="141" t="str">
        <f t="shared" ca="1" si="188"/>
        <v>強化会参加数不足</v>
      </c>
      <c r="IV13" s="147">
        <f t="shared" si="189"/>
        <v>13102.333333333334</v>
      </c>
      <c r="IW13" s="147">
        <f t="shared" si="190"/>
        <v>13102.333333333334</v>
      </c>
      <c r="IX13" s="141" t="str">
        <f t="shared" si="191"/>
        <v/>
      </c>
      <c r="IY13" s="141"/>
      <c r="IZ13" s="146" t="str">
        <f t="shared" si="192"/>
        <v/>
      </c>
      <c r="JA13" s="139" t="str">
        <f t="shared" si="193"/>
        <v/>
      </c>
      <c r="JB13" s="132"/>
      <c r="JC13" s="160">
        <v>8</v>
      </c>
      <c r="JD13" s="161" t="e">
        <f t="shared" si="194"/>
        <v>#N/A</v>
      </c>
      <c r="JE13" s="162" t="e">
        <f t="shared" si="195"/>
        <v>#N/A</v>
      </c>
      <c r="JF13" s="162" t="e">
        <f t="shared" si="196"/>
        <v>#N/A</v>
      </c>
      <c r="JG13" s="162" t="e">
        <f t="shared" si="201"/>
        <v>#N/A</v>
      </c>
      <c r="JH13" s="162"/>
      <c r="JI13" s="163" t="e">
        <f t="shared" si="202"/>
        <v>#N/A</v>
      </c>
      <c r="JJ13" s="164"/>
      <c r="JK13" s="160">
        <v>8</v>
      </c>
      <c r="JL13" s="160" t="e">
        <f t="shared" si="203"/>
        <v>#N/A</v>
      </c>
      <c r="JM13" s="162" t="e">
        <f t="shared" si="204"/>
        <v>#N/A</v>
      </c>
      <c r="JN13" s="163" t="e">
        <f t="shared" si="205"/>
        <v>#N/A</v>
      </c>
      <c r="JO13" s="165" t="e">
        <f t="shared" si="206"/>
        <v>#N/A</v>
      </c>
      <c r="JP13" s="165"/>
      <c r="JQ13" s="163" t="e">
        <f t="shared" si="207"/>
        <v>#N/A</v>
      </c>
      <c r="JR13" s="132"/>
      <c r="JS13" s="171">
        <v>7</v>
      </c>
      <c r="JT13" s="188" t="e">
        <f t="shared" si="208"/>
        <v>#REF!</v>
      </c>
      <c r="JU13" s="172" t="e">
        <f t="shared" si="209"/>
        <v>#REF!</v>
      </c>
      <c r="JV13" s="120" t="e">
        <f t="shared" si="210"/>
        <v>#REF!</v>
      </c>
      <c r="JW13" s="118" t="e">
        <f t="shared" si="211"/>
        <v>#REF!</v>
      </c>
      <c r="JX13" s="120" t="str">
        <f t="shared" si="212"/>
        <v/>
      </c>
      <c r="JY13" s="6"/>
      <c r="JZ13" s="6"/>
      <c r="KA13" s="6"/>
      <c r="KB13" s="6"/>
      <c r="KC13" s="6"/>
    </row>
    <row r="14" spans="1:290" ht="16.5" x14ac:dyDescent="0.35">
      <c r="A14" s="155">
        <v>10</v>
      </c>
      <c r="B14" s="156" t="s">
        <v>1</v>
      </c>
      <c r="C14" s="157"/>
      <c r="D14" s="125" t="s">
        <v>174</v>
      </c>
      <c r="E14" s="126">
        <v>41214</v>
      </c>
      <c r="F14" s="127" t="s">
        <v>140</v>
      </c>
      <c r="G14" s="128">
        <f t="shared" ca="1" si="197"/>
        <v>79</v>
      </c>
      <c r="H14" s="129"/>
      <c r="I14" s="129"/>
      <c r="J14" s="129"/>
      <c r="K14" s="129"/>
      <c r="L14" s="130">
        <v>96</v>
      </c>
      <c r="M14" s="130">
        <v>111</v>
      </c>
      <c r="N14" s="130">
        <v>99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>
        <v>97</v>
      </c>
      <c r="AK14" s="131"/>
      <c r="AL14" s="131"/>
      <c r="AM14" s="131"/>
      <c r="AN14" s="131"/>
      <c r="AO14" s="131"/>
      <c r="AP14" s="131"/>
      <c r="AQ14" s="131"/>
      <c r="AR14" s="132"/>
      <c r="AS14" s="133">
        <f t="shared" si="198"/>
        <v>3</v>
      </c>
      <c r="AT14" s="158"/>
      <c r="AU14" s="159"/>
      <c r="AV14" s="136">
        <f t="shared" si="199"/>
        <v>1</v>
      </c>
      <c r="AW14" s="137" t="str">
        <f t="shared" ca="1" si="200"/>
        <v>強化会参加数不足</v>
      </c>
      <c r="AX14" s="137">
        <f t="shared" si="63"/>
        <v>100</v>
      </c>
      <c r="AY14" s="138">
        <f t="shared" si="64"/>
        <v>0</v>
      </c>
      <c r="AZ14" s="138">
        <f t="shared" si="65"/>
        <v>0</v>
      </c>
      <c r="BA14" s="138">
        <f t="shared" si="66"/>
        <v>0</v>
      </c>
      <c r="BB14" s="138">
        <f t="shared" si="67"/>
        <v>0</v>
      </c>
      <c r="BC14" s="138">
        <f t="shared" si="68"/>
        <v>0</v>
      </c>
      <c r="BD14" s="138">
        <f t="shared" si="69"/>
        <v>0</v>
      </c>
      <c r="BE14" s="138">
        <f t="shared" si="70"/>
        <v>0</v>
      </c>
      <c r="BF14" s="138">
        <f t="shared" si="71"/>
        <v>0</v>
      </c>
      <c r="BG14" s="138">
        <f t="shared" si="72"/>
        <v>0</v>
      </c>
      <c r="BH14" s="138">
        <f t="shared" si="73"/>
        <v>0</v>
      </c>
      <c r="BI14" s="138">
        <f t="shared" si="74"/>
        <v>0</v>
      </c>
      <c r="BJ14" s="138">
        <f t="shared" si="75"/>
        <v>0</v>
      </c>
      <c r="BK14" s="138">
        <f t="shared" si="76"/>
        <v>0</v>
      </c>
      <c r="BL14" s="138">
        <f t="shared" si="77"/>
        <v>0</v>
      </c>
      <c r="BM14" s="138">
        <f t="shared" si="78"/>
        <v>0</v>
      </c>
      <c r="BN14" s="138">
        <f t="shared" si="79"/>
        <v>0</v>
      </c>
      <c r="BO14" s="138">
        <f t="shared" si="80"/>
        <v>0</v>
      </c>
      <c r="BP14" s="138">
        <f t="shared" si="81"/>
        <v>0</v>
      </c>
      <c r="BQ14" s="138">
        <f t="shared" si="82"/>
        <v>0</v>
      </c>
      <c r="BR14" s="138">
        <f t="shared" si="83"/>
        <v>0</v>
      </c>
      <c r="BS14" s="138">
        <f t="shared" si="84"/>
        <v>0</v>
      </c>
      <c r="BT14" s="138">
        <f t="shared" si="85"/>
        <v>0</v>
      </c>
      <c r="BU14" s="138">
        <f t="shared" si="86"/>
        <v>0</v>
      </c>
      <c r="BV14" s="138">
        <f t="shared" si="87"/>
        <v>0</v>
      </c>
      <c r="BW14" s="138">
        <f t="shared" si="88"/>
        <v>0</v>
      </c>
      <c r="BX14" s="138">
        <f t="shared" si="89"/>
        <v>0</v>
      </c>
      <c r="BY14" s="138">
        <f t="shared" si="90"/>
        <v>0</v>
      </c>
      <c r="BZ14" s="138">
        <f t="shared" si="91"/>
        <v>0</v>
      </c>
      <c r="CA14" s="138">
        <f t="shared" si="92"/>
        <v>1</v>
      </c>
      <c r="CB14" s="138">
        <f t="shared" si="93"/>
        <v>0</v>
      </c>
      <c r="CC14" s="138">
        <f t="shared" si="94"/>
        <v>0</v>
      </c>
      <c r="CD14" s="138">
        <f t="shared" si="95"/>
        <v>0</v>
      </c>
      <c r="CE14" s="138">
        <f t="shared" si="96"/>
        <v>0</v>
      </c>
      <c r="CF14" s="138">
        <f t="shared" si="97"/>
        <v>0</v>
      </c>
      <c r="CG14" s="138">
        <f t="shared" si="98"/>
        <v>0</v>
      </c>
      <c r="CH14" s="138">
        <f t="shared" si="99"/>
        <v>0</v>
      </c>
      <c r="CI14" s="138">
        <f t="shared" si="100"/>
        <v>0</v>
      </c>
      <c r="CJ14" s="138">
        <f t="shared" si="101"/>
        <v>1</v>
      </c>
      <c r="CK14" s="138">
        <f t="shared" si="102"/>
        <v>0</v>
      </c>
      <c r="CL14" s="138">
        <f t="shared" si="103"/>
        <v>0</v>
      </c>
      <c r="CM14" s="139">
        <f t="shared" si="5"/>
        <v>100</v>
      </c>
      <c r="CN14" s="139">
        <f t="shared" si="5"/>
        <v>500</v>
      </c>
      <c r="CO14" s="139">
        <f t="shared" si="5"/>
        <v>500</v>
      </c>
      <c r="CP14" s="139">
        <f t="shared" si="5"/>
        <v>500</v>
      </c>
      <c r="CQ14" s="139">
        <f t="shared" si="5"/>
        <v>500</v>
      </c>
      <c r="CR14" s="139">
        <f t="shared" si="5"/>
        <v>500</v>
      </c>
      <c r="CS14" s="139">
        <f t="shared" si="5"/>
        <v>500</v>
      </c>
      <c r="CT14" s="139">
        <f t="shared" si="5"/>
        <v>500</v>
      </c>
      <c r="CU14" s="139">
        <f t="shared" si="5"/>
        <v>500</v>
      </c>
      <c r="CV14" s="139">
        <f t="shared" si="5"/>
        <v>500</v>
      </c>
      <c r="CW14" s="139">
        <f t="shared" si="6"/>
        <v>500</v>
      </c>
      <c r="CX14" s="139">
        <f t="shared" si="6"/>
        <v>500</v>
      </c>
      <c r="CY14" s="139">
        <f t="shared" si="6"/>
        <v>500</v>
      </c>
      <c r="CZ14" s="139">
        <f t="shared" si="6"/>
        <v>500</v>
      </c>
      <c r="DA14" s="139">
        <f t="shared" si="6"/>
        <v>500</v>
      </c>
      <c r="DB14" s="139">
        <f t="shared" si="6"/>
        <v>500</v>
      </c>
      <c r="DC14" s="139">
        <f t="shared" si="6"/>
        <v>500</v>
      </c>
      <c r="DD14" s="139">
        <f t="shared" si="6"/>
        <v>500</v>
      </c>
      <c r="DE14" s="139">
        <f t="shared" si="6"/>
        <v>500</v>
      </c>
      <c r="DF14" s="139">
        <f t="shared" si="6"/>
        <v>500</v>
      </c>
      <c r="DG14" s="139">
        <f t="shared" si="7"/>
        <v>500</v>
      </c>
      <c r="DH14" s="139">
        <f t="shared" si="7"/>
        <v>500</v>
      </c>
      <c r="DI14" s="139">
        <f t="shared" si="7"/>
        <v>500</v>
      </c>
      <c r="DJ14" s="139">
        <f t="shared" si="7"/>
        <v>500</v>
      </c>
      <c r="DK14" s="139">
        <f t="shared" si="7"/>
        <v>500</v>
      </c>
      <c r="DL14" s="139">
        <f t="shared" si="7"/>
        <v>500</v>
      </c>
      <c r="DM14" s="139">
        <f t="shared" si="7"/>
        <v>500</v>
      </c>
      <c r="DN14" s="139">
        <f t="shared" si="7"/>
        <v>500</v>
      </c>
      <c r="DO14" s="139">
        <f t="shared" si="7"/>
        <v>500</v>
      </c>
      <c r="DP14" s="139">
        <f t="shared" si="7"/>
        <v>500</v>
      </c>
      <c r="DQ14" s="140">
        <f t="shared" si="104"/>
        <v>2500</v>
      </c>
      <c r="DR14" s="140">
        <f t="shared" si="105"/>
        <v>500</v>
      </c>
      <c r="DS14" s="140">
        <f t="shared" si="106"/>
        <v>600</v>
      </c>
      <c r="DT14" s="140">
        <f t="shared" si="107"/>
        <v>300</v>
      </c>
      <c r="DU14" s="141">
        <f t="shared" si="108"/>
        <v>442.85714285714283</v>
      </c>
      <c r="DV14" s="139">
        <f t="shared" si="109"/>
        <v>0</v>
      </c>
      <c r="DW14" s="139">
        <f t="shared" si="110"/>
        <v>0</v>
      </c>
      <c r="DX14" s="139">
        <f t="shared" si="111"/>
        <v>0</v>
      </c>
      <c r="DY14" s="139">
        <f t="shared" si="112"/>
        <v>0</v>
      </c>
      <c r="DZ14" s="139">
        <f t="shared" si="113"/>
        <v>0</v>
      </c>
      <c r="EA14" s="139">
        <f t="shared" si="114"/>
        <v>0</v>
      </c>
      <c r="EB14" s="139">
        <f t="shared" si="115"/>
        <v>100</v>
      </c>
      <c r="EC14" s="139">
        <f t="shared" si="116"/>
        <v>0</v>
      </c>
      <c r="ED14" s="141">
        <f t="shared" si="117"/>
        <v>100</v>
      </c>
      <c r="EE14" s="142">
        <f t="shared" si="118"/>
        <v>1</v>
      </c>
      <c r="EF14" s="143" t="str">
        <f t="shared" si="119"/>
        <v>出場回数不足</v>
      </c>
      <c r="EG14" s="192">
        <f t="shared" si="120"/>
        <v>600</v>
      </c>
      <c r="EH14" s="192">
        <f t="shared" si="9"/>
        <v>1100</v>
      </c>
      <c r="EI14" s="139">
        <f t="shared" si="121"/>
        <v>500</v>
      </c>
      <c r="EJ14" s="139">
        <f t="shared" si="122"/>
        <v>500</v>
      </c>
      <c r="EK14" s="139">
        <f t="shared" si="123"/>
        <v>500</v>
      </c>
      <c r="EL14" s="139">
        <f t="shared" si="124"/>
        <v>500</v>
      </c>
      <c r="EM14" s="139">
        <f t="shared" si="125"/>
        <v>500</v>
      </c>
      <c r="EN14" s="139">
        <f t="shared" si="126"/>
        <v>500</v>
      </c>
      <c r="EO14" s="139">
        <f t="shared" si="127"/>
        <v>500</v>
      </c>
      <c r="EP14" s="139">
        <f t="shared" si="128"/>
        <v>500</v>
      </c>
      <c r="EQ14" s="139">
        <f t="shared" si="129"/>
        <v>500</v>
      </c>
      <c r="ER14" s="139">
        <f t="shared" si="130"/>
        <v>500</v>
      </c>
      <c r="ES14" s="139">
        <f t="shared" si="131"/>
        <v>500</v>
      </c>
      <c r="ET14" s="139">
        <f t="shared" si="132"/>
        <v>500</v>
      </c>
      <c r="EU14" s="139">
        <f t="shared" si="133"/>
        <v>500</v>
      </c>
      <c r="EV14" s="139">
        <f t="shared" si="134"/>
        <v>500</v>
      </c>
      <c r="EW14" s="139">
        <f t="shared" si="135"/>
        <v>500</v>
      </c>
      <c r="EX14" s="139">
        <f t="shared" si="136"/>
        <v>500</v>
      </c>
      <c r="EY14" s="139">
        <f t="shared" si="137"/>
        <v>500</v>
      </c>
      <c r="EZ14" s="139">
        <f t="shared" si="138"/>
        <v>500</v>
      </c>
      <c r="FA14" s="139">
        <f t="shared" si="139"/>
        <v>500</v>
      </c>
      <c r="FB14" s="139">
        <f t="shared" si="140"/>
        <v>500</v>
      </c>
      <c r="FC14" s="139">
        <f t="shared" si="141"/>
        <v>500</v>
      </c>
      <c r="FD14" s="139">
        <f t="shared" si="142"/>
        <v>500</v>
      </c>
      <c r="FE14" s="139">
        <f t="shared" si="143"/>
        <v>500</v>
      </c>
      <c r="FF14" s="139">
        <f t="shared" si="144"/>
        <v>500</v>
      </c>
      <c r="FG14" s="139">
        <f t="shared" si="145"/>
        <v>500</v>
      </c>
      <c r="FH14" s="139">
        <f t="shared" si="146"/>
        <v>500</v>
      </c>
      <c r="FI14" s="139">
        <f t="shared" si="147"/>
        <v>500</v>
      </c>
      <c r="FJ14" s="139">
        <f t="shared" si="148"/>
        <v>500</v>
      </c>
      <c r="FK14" s="139">
        <f t="shared" si="149"/>
        <v>500</v>
      </c>
      <c r="FL14" s="139">
        <f t="shared" si="38"/>
        <v>500</v>
      </c>
      <c r="FM14" s="139">
        <f t="shared" si="38"/>
        <v>500</v>
      </c>
      <c r="FN14" s="139">
        <f t="shared" si="38"/>
        <v>500</v>
      </c>
      <c r="FO14" s="139">
        <f t="shared" si="38"/>
        <v>500</v>
      </c>
      <c r="FP14" s="139">
        <f t="shared" si="38"/>
        <v>500</v>
      </c>
      <c r="FQ14" s="139">
        <f t="shared" si="38"/>
        <v>500</v>
      </c>
      <c r="FR14" s="139">
        <f t="shared" si="38"/>
        <v>500</v>
      </c>
      <c r="FS14" s="139">
        <f t="shared" si="38"/>
        <v>500</v>
      </c>
      <c r="FT14" s="139">
        <f t="shared" si="38"/>
        <v>500</v>
      </c>
      <c r="FU14" s="139">
        <f t="shared" si="38"/>
        <v>500</v>
      </c>
      <c r="FV14" s="139">
        <f t="shared" si="38"/>
        <v>500</v>
      </c>
      <c r="FW14" s="139">
        <f t="shared" si="38"/>
        <v>500</v>
      </c>
      <c r="FX14" s="139">
        <f t="shared" ref="FX14:GL39" si="213">SMALL($EI14:$FJ14,FX$3)</f>
        <v>500</v>
      </c>
      <c r="FY14" s="139">
        <f t="shared" si="213"/>
        <v>500</v>
      </c>
      <c r="FZ14" s="139">
        <f t="shared" si="213"/>
        <v>500</v>
      </c>
      <c r="GA14" s="139">
        <f t="shared" si="213"/>
        <v>500</v>
      </c>
      <c r="GB14" s="139">
        <f t="shared" si="213"/>
        <v>500</v>
      </c>
      <c r="GC14" s="139">
        <f t="shared" si="213"/>
        <v>500</v>
      </c>
      <c r="GD14" s="139">
        <f t="shared" si="213"/>
        <v>500</v>
      </c>
      <c r="GE14" s="139">
        <f t="shared" si="213"/>
        <v>500</v>
      </c>
      <c r="GF14" s="139">
        <f t="shared" si="213"/>
        <v>500</v>
      </c>
      <c r="GG14" s="139">
        <f t="shared" si="213"/>
        <v>500</v>
      </c>
      <c r="GH14" s="139">
        <f t="shared" si="213"/>
        <v>500</v>
      </c>
      <c r="GI14" s="139">
        <f t="shared" si="213"/>
        <v>500</v>
      </c>
      <c r="GJ14" s="139">
        <f t="shared" si="213"/>
        <v>500</v>
      </c>
      <c r="GK14" s="139">
        <f t="shared" si="213"/>
        <v>500</v>
      </c>
      <c r="GL14" s="139">
        <f t="shared" si="213"/>
        <v>500</v>
      </c>
      <c r="GM14" s="139">
        <f t="shared" si="150"/>
        <v>100</v>
      </c>
      <c r="GN14" s="139">
        <f t="shared" si="39"/>
        <v>500</v>
      </c>
      <c r="GO14" s="139">
        <f t="shared" si="39"/>
        <v>500</v>
      </c>
      <c r="GP14" s="139">
        <f t="shared" si="39"/>
        <v>500</v>
      </c>
      <c r="GQ14" s="139">
        <f t="shared" si="39"/>
        <v>500</v>
      </c>
      <c r="GR14" s="139">
        <f t="shared" si="39"/>
        <v>500</v>
      </c>
      <c r="GS14" s="139">
        <f t="shared" si="39"/>
        <v>500</v>
      </c>
      <c r="GT14" s="139">
        <f t="shared" si="39"/>
        <v>500</v>
      </c>
      <c r="GU14" s="139">
        <f t="shared" si="151"/>
        <v>100</v>
      </c>
      <c r="GV14" s="139">
        <f t="shared" si="152"/>
        <v>500</v>
      </c>
      <c r="GW14" s="139">
        <f t="shared" si="153"/>
        <v>500</v>
      </c>
      <c r="GX14" s="139">
        <f t="shared" si="154"/>
        <v>500</v>
      </c>
      <c r="GY14" s="139">
        <f t="shared" si="155"/>
        <v>500</v>
      </c>
      <c r="GZ14" s="139">
        <f t="shared" si="156"/>
        <v>500</v>
      </c>
      <c r="HA14" s="139">
        <f t="shared" si="157"/>
        <v>500</v>
      </c>
      <c r="HB14" s="139">
        <f t="shared" si="158"/>
        <v>500</v>
      </c>
      <c r="HC14" s="139"/>
      <c r="HD14" s="139">
        <f t="shared" si="159"/>
        <v>0</v>
      </c>
      <c r="HE14" s="139">
        <f t="shared" si="160"/>
        <v>0</v>
      </c>
      <c r="HF14" s="138">
        <f t="shared" ca="1" si="161"/>
        <v>0</v>
      </c>
      <c r="HG14" s="145" t="e">
        <f t="shared" si="50"/>
        <v>#REF!</v>
      </c>
      <c r="HH14" s="145"/>
      <c r="HI14" s="139" t="e">
        <f t="shared" si="162"/>
        <v>#REF!</v>
      </c>
      <c r="HJ14" s="146" t="e">
        <f t="shared" si="163"/>
        <v>#REF!</v>
      </c>
      <c r="HK14" s="146" t="e">
        <f t="shared" si="164"/>
        <v>#REF!</v>
      </c>
      <c r="HL14" s="146" t="e">
        <f t="shared" si="165"/>
        <v>#REF!</v>
      </c>
      <c r="HM14" s="146" t="e">
        <f t="shared" si="166"/>
        <v>#REF!</v>
      </c>
      <c r="HN14" s="146" t="e">
        <f t="shared" ca="1" si="167"/>
        <v>#REF!</v>
      </c>
      <c r="HO14" s="139" t="e">
        <f t="shared" si="168"/>
        <v>#REF!</v>
      </c>
      <c r="HP14" s="139" t="e">
        <f t="shared" si="169"/>
        <v>#REF!</v>
      </c>
      <c r="HQ14" s="139" t="str">
        <f t="shared" si="170"/>
        <v>竹井　俊樹</v>
      </c>
      <c r="HR14" s="147" t="e">
        <f t="shared" si="53"/>
        <v>#REF!</v>
      </c>
      <c r="HS14" s="148" t="str">
        <f t="shared" si="171"/>
        <v>資格基準未達</v>
      </c>
      <c r="HT14" s="141" t="str">
        <f t="shared" ca="1" si="172"/>
        <v>強化会参加数不足</v>
      </c>
      <c r="HU14" s="148" t="e">
        <f t="shared" si="173"/>
        <v>#REF!</v>
      </c>
      <c r="HV14" s="148" t="e">
        <f t="shared" si="174"/>
        <v>#REF!</v>
      </c>
      <c r="HW14" s="139" t="e">
        <f t="shared" si="56"/>
        <v>#REF!</v>
      </c>
      <c r="HX14" s="146" t="e">
        <f t="shared" si="175"/>
        <v>#REF!</v>
      </c>
      <c r="HY14" s="149">
        <f t="shared" si="176"/>
        <v>442.85714285714283</v>
      </c>
      <c r="HZ14" s="139">
        <f>SMALL(($EI14:$EK14,$EM14:$FJ14),HZ$4)</f>
        <v>500</v>
      </c>
      <c r="IA14" s="139">
        <f>SMALL(($EI14:$EK14,$EM14:$FJ14),IA$4)</f>
        <v>500</v>
      </c>
      <c r="IB14" s="139">
        <f>SMALL(($EI14:$EK14,$EM14:$FJ14),IB$4)</f>
        <v>500</v>
      </c>
      <c r="IC14" s="139">
        <f>SMALL(($EI14:$EK14,$EM14:$FJ14),IC$4)</f>
        <v>500</v>
      </c>
      <c r="ID14" s="139">
        <f>SMALL(($EI14:$EK14,$EM14:$FJ14),ID$4)</f>
        <v>500</v>
      </c>
      <c r="IE14" s="139">
        <f t="shared" si="177"/>
        <v>100</v>
      </c>
      <c r="IF14" s="139">
        <f t="shared" si="177"/>
        <v>500</v>
      </c>
      <c r="IG14" s="139"/>
      <c r="IH14" s="139" t="str">
        <f t="shared" si="178"/>
        <v/>
      </c>
      <c r="II14" s="139"/>
      <c r="IJ14" s="139" t="str">
        <f t="shared" si="179"/>
        <v>除外</v>
      </c>
      <c r="IK14" s="146" t="e">
        <f t="shared" si="180"/>
        <v>#REF!</v>
      </c>
      <c r="IL14" s="146" t="e">
        <f t="shared" si="181"/>
        <v>#REF!</v>
      </c>
      <c r="IM14" s="139" t="e">
        <f t="shared" si="182"/>
        <v>#REF!</v>
      </c>
      <c r="IN14" s="146" t="e">
        <f t="shared" ca="1" si="183"/>
        <v>#REF!</v>
      </c>
      <c r="IO14" s="146" t="e">
        <f t="shared" ca="1" si="184"/>
        <v>#REF!</v>
      </c>
      <c r="IP14" s="139" t="str">
        <f t="shared" si="59"/>
        <v/>
      </c>
      <c r="IQ14" s="139" t="str">
        <f t="shared" si="185"/>
        <v/>
      </c>
      <c r="IR14" s="139" t="str">
        <f t="shared" si="186"/>
        <v>竹井　俊樹</v>
      </c>
      <c r="IS14" s="150">
        <f t="shared" si="60"/>
        <v>11100</v>
      </c>
      <c r="IT14" s="139" t="str">
        <f t="shared" si="187"/>
        <v>資格基準未達</v>
      </c>
      <c r="IU14" s="141" t="str">
        <f t="shared" ca="1" si="188"/>
        <v>強化会参加数不足</v>
      </c>
      <c r="IV14" s="147">
        <f t="shared" si="189"/>
        <v>13100</v>
      </c>
      <c r="IW14" s="147">
        <f t="shared" si="190"/>
        <v>13100</v>
      </c>
      <c r="IX14" s="141" t="str">
        <f t="shared" si="191"/>
        <v/>
      </c>
      <c r="IY14" s="141"/>
      <c r="IZ14" s="146" t="str">
        <f t="shared" si="192"/>
        <v/>
      </c>
      <c r="JA14" s="139" t="str">
        <f t="shared" si="193"/>
        <v/>
      </c>
      <c r="JB14" s="132"/>
      <c r="JC14" s="160">
        <v>9</v>
      </c>
      <c r="JD14" s="161" t="e">
        <f t="shared" si="194"/>
        <v>#N/A</v>
      </c>
      <c r="JE14" s="162" t="e">
        <f t="shared" si="195"/>
        <v>#N/A</v>
      </c>
      <c r="JF14" s="162" t="e">
        <f t="shared" si="196"/>
        <v>#N/A</v>
      </c>
      <c r="JG14" s="162" t="e">
        <f t="shared" si="201"/>
        <v>#N/A</v>
      </c>
      <c r="JH14" s="162"/>
      <c r="JI14" s="163" t="e">
        <f t="shared" si="202"/>
        <v>#N/A</v>
      </c>
      <c r="JJ14" s="164"/>
      <c r="JK14" s="160">
        <v>9</v>
      </c>
      <c r="JL14" s="160" t="e">
        <f t="shared" si="203"/>
        <v>#N/A</v>
      </c>
      <c r="JM14" s="162" t="e">
        <f t="shared" si="204"/>
        <v>#N/A</v>
      </c>
      <c r="JN14" s="163" t="e">
        <f t="shared" si="205"/>
        <v>#N/A</v>
      </c>
      <c r="JO14" s="165" t="e">
        <f t="shared" si="206"/>
        <v>#N/A</v>
      </c>
      <c r="JP14" s="165"/>
      <c r="JQ14" s="163" t="e">
        <f t="shared" si="207"/>
        <v>#N/A</v>
      </c>
      <c r="JR14" s="132"/>
      <c r="JS14" s="171">
        <v>8</v>
      </c>
      <c r="JT14" s="188" t="e">
        <f t="shared" si="208"/>
        <v>#REF!</v>
      </c>
      <c r="JU14" s="172" t="e">
        <f t="shared" si="209"/>
        <v>#REF!</v>
      </c>
      <c r="JV14" s="120" t="e">
        <f t="shared" si="210"/>
        <v>#REF!</v>
      </c>
      <c r="JW14" s="118" t="e">
        <f t="shared" si="211"/>
        <v>#REF!</v>
      </c>
      <c r="JX14" s="120" t="str">
        <f t="shared" si="212"/>
        <v/>
      </c>
      <c r="JY14" s="6"/>
      <c r="JZ14" s="6"/>
      <c r="KA14" s="6"/>
      <c r="KB14" s="6"/>
      <c r="KC14" s="6"/>
    </row>
    <row r="15" spans="1:290" ht="16.5" x14ac:dyDescent="0.35">
      <c r="A15" s="122">
        <v>11</v>
      </c>
      <c r="B15" s="156" t="s">
        <v>1</v>
      </c>
      <c r="C15" s="157"/>
      <c r="D15" s="125" t="s">
        <v>145</v>
      </c>
      <c r="E15" s="126">
        <v>41214</v>
      </c>
      <c r="F15" s="127" t="s">
        <v>140</v>
      </c>
      <c r="G15" s="128">
        <f t="shared" ca="1" si="197"/>
        <v>79</v>
      </c>
      <c r="H15" s="129"/>
      <c r="I15" s="129"/>
      <c r="J15" s="129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>
        <v>100</v>
      </c>
      <c r="AK15" s="131"/>
      <c r="AL15" s="131"/>
      <c r="AM15" s="131"/>
      <c r="AN15" s="131"/>
      <c r="AO15" s="131"/>
      <c r="AP15" s="131"/>
      <c r="AQ15" s="131"/>
      <c r="AR15" s="132"/>
      <c r="AS15" s="133">
        <f t="shared" si="198"/>
        <v>0</v>
      </c>
      <c r="AT15" s="158"/>
      <c r="AU15" s="159"/>
      <c r="AV15" s="136">
        <f t="shared" si="199"/>
        <v>1</v>
      </c>
      <c r="AW15" s="137" t="str">
        <f t="shared" ca="1" si="200"/>
        <v>強化会参加数不足</v>
      </c>
      <c r="AX15" s="137">
        <f>IF(COUNTIF(H23:AQ23,"&gt;0")&gt;0,SUM(H23:AQ23)/COUNTIF(H23:AQ23,"&gt;0"),0)</f>
        <v>0</v>
      </c>
      <c r="AY15" s="138">
        <f t="shared" ref="AY15:CH15" si="214">IF($E23-H$4&gt;0,0,IF(DATEDIF($E23,H$4,"m")&lt;12,0,IF(H23="",0,1)))</f>
        <v>0</v>
      </c>
      <c r="AZ15" s="138">
        <f t="shared" si="214"/>
        <v>0</v>
      </c>
      <c r="BA15" s="138">
        <f t="shared" si="214"/>
        <v>0</v>
      </c>
      <c r="BB15" s="138">
        <f t="shared" si="214"/>
        <v>0</v>
      </c>
      <c r="BC15" s="138">
        <f t="shared" si="214"/>
        <v>0</v>
      </c>
      <c r="BD15" s="138">
        <f t="shared" si="214"/>
        <v>0</v>
      </c>
      <c r="BE15" s="138">
        <f t="shared" si="214"/>
        <v>0</v>
      </c>
      <c r="BF15" s="138">
        <f t="shared" si="214"/>
        <v>0</v>
      </c>
      <c r="BG15" s="138">
        <f t="shared" si="214"/>
        <v>0</v>
      </c>
      <c r="BH15" s="138">
        <f t="shared" si="214"/>
        <v>0</v>
      </c>
      <c r="BI15" s="138">
        <f t="shared" si="214"/>
        <v>0</v>
      </c>
      <c r="BJ15" s="138">
        <f t="shared" si="214"/>
        <v>0</v>
      </c>
      <c r="BK15" s="138">
        <f t="shared" si="214"/>
        <v>0</v>
      </c>
      <c r="BL15" s="138">
        <f t="shared" si="214"/>
        <v>0</v>
      </c>
      <c r="BM15" s="138">
        <f t="shared" si="214"/>
        <v>0</v>
      </c>
      <c r="BN15" s="138">
        <f t="shared" si="214"/>
        <v>0</v>
      </c>
      <c r="BO15" s="138">
        <f t="shared" si="214"/>
        <v>0</v>
      </c>
      <c r="BP15" s="138">
        <f t="shared" si="214"/>
        <v>0</v>
      </c>
      <c r="BQ15" s="138">
        <f t="shared" si="214"/>
        <v>0</v>
      </c>
      <c r="BR15" s="138">
        <f t="shared" si="214"/>
        <v>0</v>
      </c>
      <c r="BS15" s="138">
        <f t="shared" si="214"/>
        <v>0</v>
      </c>
      <c r="BT15" s="138">
        <f t="shared" si="214"/>
        <v>0</v>
      </c>
      <c r="BU15" s="138">
        <f t="shared" si="214"/>
        <v>0</v>
      </c>
      <c r="BV15" s="138">
        <f t="shared" si="214"/>
        <v>0</v>
      </c>
      <c r="BW15" s="138">
        <f t="shared" si="214"/>
        <v>0</v>
      </c>
      <c r="BX15" s="138">
        <f t="shared" si="214"/>
        <v>0</v>
      </c>
      <c r="BY15" s="138">
        <f t="shared" si="214"/>
        <v>0</v>
      </c>
      <c r="BZ15" s="138">
        <f t="shared" si="214"/>
        <v>0</v>
      </c>
      <c r="CA15" s="138">
        <f t="shared" si="214"/>
        <v>0</v>
      </c>
      <c r="CB15" s="138">
        <f t="shared" si="214"/>
        <v>0</v>
      </c>
      <c r="CC15" s="138">
        <f t="shared" si="214"/>
        <v>0</v>
      </c>
      <c r="CD15" s="138">
        <f t="shared" si="214"/>
        <v>0</v>
      </c>
      <c r="CE15" s="138">
        <f t="shared" si="214"/>
        <v>0</v>
      </c>
      <c r="CF15" s="138">
        <f t="shared" si="214"/>
        <v>0</v>
      </c>
      <c r="CG15" s="138">
        <f t="shared" si="214"/>
        <v>0</v>
      </c>
      <c r="CH15" s="138">
        <f t="shared" si="214"/>
        <v>0</v>
      </c>
      <c r="CI15" s="138">
        <f t="shared" si="100"/>
        <v>0</v>
      </c>
      <c r="CJ15" s="138">
        <f t="shared" si="101"/>
        <v>0</v>
      </c>
      <c r="CK15" s="138">
        <f t="shared" si="102"/>
        <v>0</v>
      </c>
      <c r="CL15" s="138">
        <f t="shared" si="103"/>
        <v>0</v>
      </c>
      <c r="CM15" s="139">
        <f t="shared" ref="CM15:CV24" si="215">SMALL($FK15:$GN15,CM$3)</f>
        <v>500</v>
      </c>
      <c r="CN15" s="139">
        <f t="shared" si="215"/>
        <v>500</v>
      </c>
      <c r="CO15" s="139">
        <f t="shared" si="215"/>
        <v>500</v>
      </c>
      <c r="CP15" s="139">
        <f t="shared" si="215"/>
        <v>500</v>
      </c>
      <c r="CQ15" s="139">
        <f t="shared" si="215"/>
        <v>500</v>
      </c>
      <c r="CR15" s="139">
        <f t="shared" si="215"/>
        <v>500</v>
      </c>
      <c r="CS15" s="139">
        <f t="shared" si="215"/>
        <v>500</v>
      </c>
      <c r="CT15" s="139">
        <f t="shared" si="215"/>
        <v>500</v>
      </c>
      <c r="CU15" s="139">
        <f t="shared" si="215"/>
        <v>500</v>
      </c>
      <c r="CV15" s="139">
        <f t="shared" si="215"/>
        <v>500</v>
      </c>
      <c r="CW15" s="139">
        <f t="shared" ref="CW15:DF24" si="216">SMALL($FK15:$GN15,CW$3)</f>
        <v>500</v>
      </c>
      <c r="CX15" s="139">
        <f t="shared" si="216"/>
        <v>500</v>
      </c>
      <c r="CY15" s="139">
        <f t="shared" si="216"/>
        <v>500</v>
      </c>
      <c r="CZ15" s="139">
        <f t="shared" si="216"/>
        <v>500</v>
      </c>
      <c r="DA15" s="139">
        <f t="shared" si="216"/>
        <v>500</v>
      </c>
      <c r="DB15" s="139">
        <f t="shared" si="216"/>
        <v>500</v>
      </c>
      <c r="DC15" s="139">
        <f t="shared" si="216"/>
        <v>500</v>
      </c>
      <c r="DD15" s="139">
        <f t="shared" si="216"/>
        <v>500</v>
      </c>
      <c r="DE15" s="139">
        <f t="shared" si="216"/>
        <v>500</v>
      </c>
      <c r="DF15" s="139">
        <f t="shared" si="216"/>
        <v>500</v>
      </c>
      <c r="DG15" s="139">
        <f t="shared" ref="DG15:DP24" si="217">SMALL($FK15:$GN15,DG$3)</f>
        <v>500</v>
      </c>
      <c r="DH15" s="139">
        <f t="shared" si="217"/>
        <v>500</v>
      </c>
      <c r="DI15" s="139">
        <f t="shared" si="217"/>
        <v>500</v>
      </c>
      <c r="DJ15" s="139">
        <f t="shared" si="217"/>
        <v>500</v>
      </c>
      <c r="DK15" s="139">
        <f t="shared" si="217"/>
        <v>500</v>
      </c>
      <c r="DL15" s="139">
        <f t="shared" si="217"/>
        <v>500</v>
      </c>
      <c r="DM15" s="139">
        <f t="shared" si="217"/>
        <v>500</v>
      </c>
      <c r="DN15" s="139">
        <f t="shared" si="217"/>
        <v>500</v>
      </c>
      <c r="DO15" s="139">
        <f t="shared" si="217"/>
        <v>500</v>
      </c>
      <c r="DP15" s="139">
        <f t="shared" si="217"/>
        <v>500</v>
      </c>
      <c r="DQ15" s="140">
        <f t="shared" si="104"/>
        <v>2500</v>
      </c>
      <c r="DR15" s="140">
        <f t="shared" si="105"/>
        <v>500</v>
      </c>
      <c r="DS15" s="140">
        <f t="shared" si="106"/>
        <v>1000</v>
      </c>
      <c r="DT15" s="140">
        <f t="shared" si="107"/>
        <v>500</v>
      </c>
      <c r="DU15" s="141">
        <f t="shared" si="108"/>
        <v>500</v>
      </c>
      <c r="DV15" s="139">
        <f t="shared" si="109"/>
        <v>0</v>
      </c>
      <c r="DW15" s="139">
        <f t="shared" si="110"/>
        <v>0</v>
      </c>
      <c r="DX15" s="139">
        <f t="shared" si="111"/>
        <v>0</v>
      </c>
      <c r="DY15" s="139">
        <f t="shared" si="112"/>
        <v>0</v>
      </c>
      <c r="DZ15" s="139">
        <f t="shared" si="113"/>
        <v>0</v>
      </c>
      <c r="EA15" s="139">
        <f t="shared" si="114"/>
        <v>0</v>
      </c>
      <c r="EB15" s="139">
        <f t="shared" si="115"/>
        <v>0</v>
      </c>
      <c r="EC15" s="139">
        <f t="shared" si="116"/>
        <v>0</v>
      </c>
      <c r="ED15" s="141">
        <f t="shared" si="117"/>
        <v>500</v>
      </c>
      <c r="EE15" s="142">
        <f t="shared" si="118"/>
        <v>0</v>
      </c>
      <c r="EF15" s="143" t="str">
        <f>IF(D23="","",IF(EE15&lt;5,"出場回数不足",IF(CK15=1,ED15,"出場回数不足")))</f>
        <v/>
      </c>
      <c r="EG15" s="192">
        <f t="shared" si="120"/>
        <v>1000</v>
      </c>
      <c r="EH15" s="192">
        <f t="shared" si="9"/>
        <v>1500</v>
      </c>
      <c r="EI15" s="139">
        <f t="shared" ref="EI15:FJ15" si="218">IF(AY15=0,500,IF(H23="",500,H23))</f>
        <v>500</v>
      </c>
      <c r="EJ15" s="139">
        <f t="shared" si="218"/>
        <v>500</v>
      </c>
      <c r="EK15" s="139">
        <f t="shared" si="218"/>
        <v>500</v>
      </c>
      <c r="EL15" s="139">
        <f t="shared" si="218"/>
        <v>500</v>
      </c>
      <c r="EM15" s="139">
        <f t="shared" si="218"/>
        <v>500</v>
      </c>
      <c r="EN15" s="139">
        <f t="shared" si="218"/>
        <v>500</v>
      </c>
      <c r="EO15" s="139">
        <f t="shared" si="218"/>
        <v>500</v>
      </c>
      <c r="EP15" s="139">
        <f t="shared" si="218"/>
        <v>500</v>
      </c>
      <c r="EQ15" s="139">
        <f t="shared" si="218"/>
        <v>500</v>
      </c>
      <c r="ER15" s="139">
        <f t="shared" si="218"/>
        <v>500</v>
      </c>
      <c r="ES15" s="139">
        <f t="shared" si="218"/>
        <v>500</v>
      </c>
      <c r="ET15" s="139">
        <f t="shared" si="218"/>
        <v>500</v>
      </c>
      <c r="EU15" s="139">
        <f t="shared" si="218"/>
        <v>500</v>
      </c>
      <c r="EV15" s="139">
        <f t="shared" si="218"/>
        <v>500</v>
      </c>
      <c r="EW15" s="139">
        <f t="shared" si="218"/>
        <v>500</v>
      </c>
      <c r="EX15" s="139">
        <f t="shared" si="218"/>
        <v>500</v>
      </c>
      <c r="EY15" s="139">
        <f t="shared" si="218"/>
        <v>500</v>
      </c>
      <c r="EZ15" s="139">
        <f t="shared" si="218"/>
        <v>500</v>
      </c>
      <c r="FA15" s="139">
        <f t="shared" si="218"/>
        <v>500</v>
      </c>
      <c r="FB15" s="139">
        <f t="shared" si="218"/>
        <v>500</v>
      </c>
      <c r="FC15" s="139">
        <f t="shared" si="218"/>
        <v>500</v>
      </c>
      <c r="FD15" s="139">
        <f t="shared" si="218"/>
        <v>500</v>
      </c>
      <c r="FE15" s="139">
        <f t="shared" si="218"/>
        <v>500</v>
      </c>
      <c r="FF15" s="139">
        <f t="shared" si="218"/>
        <v>500</v>
      </c>
      <c r="FG15" s="139">
        <f t="shared" si="218"/>
        <v>500</v>
      </c>
      <c r="FH15" s="139">
        <f t="shared" si="218"/>
        <v>500</v>
      </c>
      <c r="FI15" s="139">
        <f t="shared" si="218"/>
        <v>500</v>
      </c>
      <c r="FJ15" s="139">
        <f t="shared" si="218"/>
        <v>500</v>
      </c>
      <c r="FK15" s="139">
        <f t="shared" si="149"/>
        <v>500</v>
      </c>
      <c r="FL15" s="139">
        <f t="shared" si="149"/>
        <v>500</v>
      </c>
      <c r="FM15" s="139">
        <f t="shared" si="149"/>
        <v>500</v>
      </c>
      <c r="FN15" s="139">
        <f t="shared" si="149"/>
        <v>500</v>
      </c>
      <c r="FO15" s="139">
        <f t="shared" si="149"/>
        <v>500</v>
      </c>
      <c r="FP15" s="139">
        <f t="shared" si="149"/>
        <v>500</v>
      </c>
      <c r="FQ15" s="139">
        <f t="shared" si="149"/>
        <v>500</v>
      </c>
      <c r="FR15" s="139">
        <f t="shared" si="149"/>
        <v>500</v>
      </c>
      <c r="FS15" s="139">
        <f t="shared" si="149"/>
        <v>500</v>
      </c>
      <c r="FT15" s="139">
        <f t="shared" si="149"/>
        <v>500</v>
      </c>
      <c r="FU15" s="139">
        <f t="shared" si="149"/>
        <v>500</v>
      </c>
      <c r="FV15" s="139">
        <f t="shared" si="149"/>
        <v>500</v>
      </c>
      <c r="FW15" s="139">
        <f t="shared" si="149"/>
        <v>500</v>
      </c>
      <c r="FX15" s="139">
        <f t="shared" si="149"/>
        <v>500</v>
      </c>
      <c r="FY15" s="139">
        <f t="shared" si="149"/>
        <v>500</v>
      </c>
      <c r="FZ15" s="139">
        <f t="shared" si="149"/>
        <v>500</v>
      </c>
      <c r="GA15" s="139">
        <f t="shared" si="213"/>
        <v>500</v>
      </c>
      <c r="GB15" s="139">
        <f t="shared" si="213"/>
        <v>500</v>
      </c>
      <c r="GC15" s="139">
        <f t="shared" si="213"/>
        <v>500</v>
      </c>
      <c r="GD15" s="139">
        <f t="shared" si="213"/>
        <v>500</v>
      </c>
      <c r="GE15" s="139">
        <f t="shared" si="213"/>
        <v>500</v>
      </c>
      <c r="GF15" s="139">
        <f t="shared" si="213"/>
        <v>500</v>
      </c>
      <c r="GG15" s="139">
        <f t="shared" si="213"/>
        <v>500</v>
      </c>
      <c r="GH15" s="139">
        <f t="shared" si="213"/>
        <v>500</v>
      </c>
      <c r="GI15" s="139">
        <f t="shared" si="213"/>
        <v>500</v>
      </c>
      <c r="GJ15" s="139">
        <f t="shared" si="213"/>
        <v>500</v>
      </c>
      <c r="GK15" s="139">
        <f t="shared" si="213"/>
        <v>500</v>
      </c>
      <c r="GL15" s="139">
        <f t="shared" si="213"/>
        <v>500</v>
      </c>
      <c r="GM15" s="139">
        <f t="shared" si="150"/>
        <v>500</v>
      </c>
      <c r="GN15" s="139">
        <f t="shared" si="39"/>
        <v>500</v>
      </c>
      <c r="GO15" s="139">
        <f t="shared" si="39"/>
        <v>500</v>
      </c>
      <c r="GP15" s="139">
        <f t="shared" si="39"/>
        <v>500</v>
      </c>
      <c r="GQ15" s="139">
        <f t="shared" si="39"/>
        <v>500</v>
      </c>
      <c r="GR15" s="139">
        <f t="shared" si="39"/>
        <v>500</v>
      </c>
      <c r="GS15" s="139">
        <f t="shared" si="39"/>
        <v>500</v>
      </c>
      <c r="GT15" s="139">
        <f t="shared" si="39"/>
        <v>500</v>
      </c>
      <c r="GU15" s="139">
        <f t="shared" ref="GU15:HB15" si="219">IF(CA15=0,500,IF(AJ23="",500,AJ23))</f>
        <v>500</v>
      </c>
      <c r="GV15" s="139">
        <f t="shared" si="219"/>
        <v>500</v>
      </c>
      <c r="GW15" s="139">
        <f t="shared" si="219"/>
        <v>500</v>
      </c>
      <c r="GX15" s="139">
        <f t="shared" si="219"/>
        <v>500</v>
      </c>
      <c r="GY15" s="139">
        <f t="shared" si="219"/>
        <v>500</v>
      </c>
      <c r="GZ15" s="139">
        <f t="shared" si="219"/>
        <v>500</v>
      </c>
      <c r="HA15" s="139">
        <f t="shared" si="219"/>
        <v>500</v>
      </c>
      <c r="HB15" s="139">
        <f t="shared" si="219"/>
        <v>500</v>
      </c>
      <c r="HC15" s="139"/>
      <c r="HD15" s="139">
        <f>IF(AV24&lt;2,0,IF(EH15&gt;=150,0,IF(AT24="※",1,0)))</f>
        <v>0</v>
      </c>
      <c r="HE15" s="139">
        <f>IF(AU24="※",1,0)</f>
        <v>0</v>
      </c>
      <c r="HF15" s="138">
        <f ca="1">IF(DATEDIF($E23,$A$1,"m")&lt;12,1,0)</f>
        <v>0</v>
      </c>
      <c r="HG15" s="145" t="e">
        <f t="shared" si="50"/>
        <v>#REF!</v>
      </c>
      <c r="HH15" s="145"/>
      <c r="HI15" s="139" t="str">
        <f>IF($B23="A",$HG15,"除外")</f>
        <v>除外</v>
      </c>
      <c r="HJ15" s="146" t="e">
        <f t="shared" si="163"/>
        <v>#REF!</v>
      </c>
      <c r="HK15" s="146" t="e">
        <f t="shared" si="164"/>
        <v>#REF!</v>
      </c>
      <c r="HL15" s="146" t="e">
        <f t="shared" si="165"/>
        <v>#REF!</v>
      </c>
      <c r="HM15" s="146" t="e">
        <f>RANK(HU15,HU$5:HU$64,1)*1000000+RANK(HL15,HL$5:HL$64,1)*10000+RANK(HK15,HK$5:HK$64,1)*100-$AS24*0.01+ROW()/10000</f>
        <v>#REF!</v>
      </c>
      <c r="HN15" s="146" t="e">
        <f ca="1">RANK(HV15,HV$5:HV$64,1)*100000000+RANK(HU15,HU$5:HU$64,1)*1000000+RANK(HL15,HL$5:HL$64,1)*10000+RANK(HK15,HK$5:HK$64,1)*100+HF15-$AS24*0.01+ROW()/10000</f>
        <v>#REF!</v>
      </c>
      <c r="HO15" s="139" t="str">
        <f t="shared" si="168"/>
        <v/>
      </c>
      <c r="HP15" s="139" t="str">
        <f t="shared" si="169"/>
        <v/>
      </c>
      <c r="HQ15" s="139">
        <f>+$D23</f>
        <v>0</v>
      </c>
      <c r="HR15" s="147">
        <f t="shared" si="53"/>
        <v>11500</v>
      </c>
      <c r="HS15" s="148" t="str">
        <f>IF(AV24&gt;=2,IF(HR15&lt;HS$4,HR15,"資格基準未達"),"資格基準未達")</f>
        <v>資格基準未達</v>
      </c>
      <c r="HT15" s="141" t="str">
        <f ca="1">IF(HF15=1,"強化会入会後1年未満",IF($AV24&lt;2,"強化会参加数不足",IF(HE15=1,"辞退等により対象外",IF($CL15=1,"資格充足（"&amp;$CI15+CJ15&amp;"回出場）",IF($CK15=1,"暫定 "&amp;TEXT($EF15,"0.000")&amp;" ("&amp;$CI15+CJ15&amp;"回出場)",TEXT($EF15,"0.000")&amp;"("&amp;$CI15+CJ15&amp;"回出場)")))))</f>
        <v>強化会参加数不足</v>
      </c>
      <c r="HU15" s="148">
        <f>IF(AV24&lt;2,HR15+2000,IF($HF15=1,HR15+3000,IF(HD15=1,HR15-300,HR15)))</f>
        <v>13500</v>
      </c>
      <c r="HV15" s="148">
        <f t="shared" si="174"/>
        <v>13500</v>
      </c>
      <c r="HW15" s="139" t="str">
        <f t="shared" si="56"/>
        <v/>
      </c>
      <c r="HX15" s="146" t="str">
        <f t="shared" si="175"/>
        <v/>
      </c>
      <c r="HY15" s="149">
        <f t="shared" si="176"/>
        <v>500</v>
      </c>
      <c r="HZ15" s="139">
        <f>SMALL(($EI15:$EK15,$EM15:$FJ15),HZ$4)</f>
        <v>500</v>
      </c>
      <c r="IA15" s="139">
        <f>SMALL(($EI15:$EK15,$EM15:$FJ15),IA$4)</f>
        <v>500</v>
      </c>
      <c r="IB15" s="139">
        <f>SMALL(($EI15:$EK15,$EM15:$FJ15),IB$4)</f>
        <v>500</v>
      </c>
      <c r="IC15" s="139">
        <f>SMALL(($EI15:$EK15,$EM15:$FJ15),IC$4)</f>
        <v>500</v>
      </c>
      <c r="ID15" s="139">
        <f>SMALL(($EI15:$EK15,$EM15:$FJ15),ID$4)</f>
        <v>500</v>
      </c>
      <c r="IE15" s="139">
        <f t="shared" si="177"/>
        <v>500</v>
      </c>
      <c r="IF15" s="139">
        <f t="shared" si="177"/>
        <v>500</v>
      </c>
      <c r="IG15" s="139"/>
      <c r="IH15" s="139" t="str">
        <f t="shared" si="178"/>
        <v/>
      </c>
      <c r="II15" s="139"/>
      <c r="IJ15" s="139" t="str">
        <f>IF($B23="B",$HG15,"除外")</f>
        <v>除外</v>
      </c>
      <c r="IK15" s="146" t="e">
        <f t="shared" si="180"/>
        <v>#REF!</v>
      </c>
      <c r="IL15" s="146" t="e">
        <f t="shared" si="181"/>
        <v>#REF!</v>
      </c>
      <c r="IM15" s="139" t="e">
        <f t="shared" si="182"/>
        <v>#REF!</v>
      </c>
      <c r="IN15" s="146" t="e">
        <f ca="1">RANK(IV15,IV$5:IV$64,1)*1000000+RANK(IM15,IM$5:IM$64,1)*10000+RANK(IL15,IL$5:IL$64,1)*100-$AS24*0.01+ROW()/10000</f>
        <v>#REF!</v>
      </c>
      <c r="IO15" s="146" t="e">
        <f ca="1">RANK(IW15,IW$5:IW$64,1)*100000000+RANK(IV15,IV$5:IV$64,1)*1000000+RANK(IM15,IM$5:IM$64,1)*10000+RANK(IL15,IL$5:IL$64,1)*100+HF15-$AS24*0.01+ROW()/10000</f>
        <v>#REF!</v>
      </c>
      <c r="IP15" s="139" t="str">
        <f t="shared" si="59"/>
        <v/>
      </c>
      <c r="IQ15" s="139" t="str">
        <f t="shared" si="185"/>
        <v/>
      </c>
      <c r="IR15" s="139">
        <f>+$D23</f>
        <v>0</v>
      </c>
      <c r="IS15" s="150">
        <f t="shared" si="60"/>
        <v>11500</v>
      </c>
      <c r="IT15" s="139" t="str">
        <f>IF($AV24&gt;=2,IF(IS15&lt;IT$4,IS15,"資格基準未達"),"資格基準未達")</f>
        <v>資格基準未達</v>
      </c>
      <c r="IU15" s="141" t="str">
        <f ca="1">IF(HF15=1,"強化会入会後1年未満",IF($AV24&lt;2,"強化会参加数不足",IF($HE15=1,"辞退等により対象外",IF($CL15=1,"資格充足（"&amp;CI15+CJ15&amp;"回出場）",IF($CK15=1,"暫定 "&amp;TEXT($EF15,"0.000")&amp;" ("&amp;$CI15+CJ15&amp;"回出場)",TEXT($EF15,"0.000")&amp;"("&amp;$CI15+CJ15&amp;"回出場)")))))</f>
        <v>強化会参加数不足</v>
      </c>
      <c r="IV15" s="147">
        <f>IF(AV24&lt;2,IS15+2000,IF($HF15=1,IS15+3000,IF($HD15=1,IS15-300,IS15)))</f>
        <v>13500</v>
      </c>
      <c r="IW15" s="147">
        <f t="shared" si="190"/>
        <v>13500</v>
      </c>
      <c r="IX15" s="141" t="str">
        <f>IF($B23="B",HY15,"")</f>
        <v/>
      </c>
      <c r="IY15" s="141"/>
      <c r="IZ15" s="146" t="str">
        <f t="shared" si="192"/>
        <v/>
      </c>
      <c r="JA15" s="139" t="str">
        <f t="shared" si="193"/>
        <v/>
      </c>
      <c r="JB15" s="132"/>
      <c r="JC15" s="160">
        <v>10</v>
      </c>
      <c r="JD15" s="161" t="e">
        <f t="shared" si="194"/>
        <v>#N/A</v>
      </c>
      <c r="JE15" s="162" t="e">
        <f t="shared" si="195"/>
        <v>#N/A</v>
      </c>
      <c r="JF15" s="162" t="e">
        <f t="shared" si="196"/>
        <v>#N/A</v>
      </c>
      <c r="JG15" s="162" t="e">
        <f t="shared" si="201"/>
        <v>#N/A</v>
      </c>
      <c r="JH15" s="162"/>
      <c r="JI15" s="163" t="e">
        <f t="shared" si="202"/>
        <v>#N/A</v>
      </c>
      <c r="JJ15" s="164"/>
      <c r="JK15" s="160">
        <v>10</v>
      </c>
      <c r="JL15" s="160" t="e">
        <f t="shared" si="203"/>
        <v>#N/A</v>
      </c>
      <c r="JM15" s="162" t="e">
        <f t="shared" si="204"/>
        <v>#N/A</v>
      </c>
      <c r="JN15" s="163" t="e">
        <f t="shared" si="205"/>
        <v>#N/A</v>
      </c>
      <c r="JO15" s="165" t="e">
        <f t="shared" si="206"/>
        <v>#N/A</v>
      </c>
      <c r="JP15" s="165"/>
      <c r="JQ15" s="163" t="e">
        <f t="shared" si="207"/>
        <v>#N/A</v>
      </c>
      <c r="JR15" s="132"/>
      <c r="JS15" s="171">
        <v>9</v>
      </c>
      <c r="JT15" s="188" t="e">
        <f t="shared" si="208"/>
        <v>#REF!</v>
      </c>
      <c r="JU15" s="172" t="e">
        <f t="shared" si="209"/>
        <v>#REF!</v>
      </c>
      <c r="JV15" s="120" t="e">
        <f t="shared" si="210"/>
        <v>#REF!</v>
      </c>
      <c r="JW15" s="118" t="e">
        <f t="shared" si="211"/>
        <v>#REF!</v>
      </c>
      <c r="JX15" s="120" t="str">
        <f t="shared" si="212"/>
        <v/>
      </c>
      <c r="JY15" s="6"/>
      <c r="JZ15" s="6"/>
      <c r="KA15" s="6"/>
      <c r="KB15" s="6"/>
      <c r="KC15" s="6"/>
    </row>
    <row r="16" spans="1:290" ht="16.5" x14ac:dyDescent="0.35">
      <c r="A16" s="155">
        <v>12</v>
      </c>
      <c r="B16" s="156" t="s">
        <v>33</v>
      </c>
      <c r="C16" s="157"/>
      <c r="D16" s="125" t="s">
        <v>213</v>
      </c>
      <c r="E16" s="126">
        <v>43344</v>
      </c>
      <c r="F16" s="127"/>
      <c r="G16" s="128">
        <f t="shared" ca="1" si="197"/>
        <v>9</v>
      </c>
      <c r="H16" s="129"/>
      <c r="I16" s="129"/>
      <c r="J16" s="129"/>
      <c r="K16" s="129"/>
      <c r="L16" s="130">
        <v>97</v>
      </c>
      <c r="M16" s="130">
        <v>101</v>
      </c>
      <c r="N16" s="130">
        <v>98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1">
        <v>100</v>
      </c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>
        <v>114</v>
      </c>
      <c r="AK16" s="131"/>
      <c r="AL16" s="131"/>
      <c r="AM16" s="131"/>
      <c r="AN16" s="131"/>
      <c r="AO16" s="131"/>
      <c r="AP16" s="131"/>
      <c r="AQ16" s="131"/>
      <c r="AR16" s="132"/>
      <c r="AS16" s="133">
        <f t="shared" ref="AS16:AS23" si="220">COUNTIF(AY16:BZ16,"&lt;&gt;0")</f>
        <v>0</v>
      </c>
      <c r="AT16" s="158"/>
      <c r="AU16" s="159"/>
      <c r="AV16" s="136">
        <f t="shared" ref="AV16:AV23" si="221">COUNTIF(CA16:CH16,"&lt;&gt;0")</f>
        <v>0</v>
      </c>
      <c r="AW16" s="137" t="str">
        <f ca="1">IF(D16="","",IF(HF16=1,"強化会入会後1年未満",IF(AV16&lt;2,"強化会参加数不足",IF(EH16&lt;150,EH16,"出場回数不足"))))</f>
        <v>強化会入会後1年未満</v>
      </c>
      <c r="AX16" s="137">
        <f>IF(COUNTIF(H16:AQ16,"&gt;0")&gt;0,SUM(H16:AQ16)/COUNTIF(H16:AQ16,"&gt;0"),0)</f>
        <v>102</v>
      </c>
      <c r="AY16" s="138">
        <f t="shared" ref="AY16:BH19" si="222">IF($E16-H$4&gt;0,0,IF(DATEDIF($E16,H$4,"m")&lt;12,0,IF(H16="",0,1)))</f>
        <v>0</v>
      </c>
      <c r="AZ16" s="138">
        <f t="shared" si="222"/>
        <v>0</v>
      </c>
      <c r="BA16" s="138">
        <f t="shared" si="222"/>
        <v>0</v>
      </c>
      <c r="BB16" s="138">
        <f t="shared" si="222"/>
        <v>0</v>
      </c>
      <c r="BC16" s="138">
        <f t="shared" si="222"/>
        <v>0</v>
      </c>
      <c r="BD16" s="138">
        <f t="shared" si="222"/>
        <v>0</v>
      </c>
      <c r="BE16" s="138">
        <f t="shared" si="222"/>
        <v>0</v>
      </c>
      <c r="BF16" s="138">
        <f t="shared" si="222"/>
        <v>0</v>
      </c>
      <c r="BG16" s="138">
        <f t="shared" si="222"/>
        <v>0</v>
      </c>
      <c r="BH16" s="138">
        <f t="shared" si="222"/>
        <v>0</v>
      </c>
      <c r="BI16" s="138">
        <f t="shared" ref="BI16:BR19" si="223">IF($E16-R$4&gt;0,0,IF(DATEDIF($E16,R$4,"m")&lt;12,0,IF(R16="",0,1)))</f>
        <v>0</v>
      </c>
      <c r="BJ16" s="138">
        <f t="shared" si="223"/>
        <v>0</v>
      </c>
      <c r="BK16" s="138">
        <f t="shared" si="223"/>
        <v>0</v>
      </c>
      <c r="BL16" s="138">
        <f t="shared" si="223"/>
        <v>0</v>
      </c>
      <c r="BM16" s="138">
        <f t="shared" si="223"/>
        <v>0</v>
      </c>
      <c r="BN16" s="138">
        <f t="shared" si="223"/>
        <v>0</v>
      </c>
      <c r="BO16" s="138">
        <f t="shared" si="223"/>
        <v>0</v>
      </c>
      <c r="BP16" s="138">
        <f t="shared" si="223"/>
        <v>0</v>
      </c>
      <c r="BQ16" s="138">
        <f t="shared" si="223"/>
        <v>0</v>
      </c>
      <c r="BR16" s="138">
        <f t="shared" si="223"/>
        <v>0</v>
      </c>
      <c r="BS16" s="138">
        <f t="shared" ref="BS16:CB19" si="224">IF($E16-AB$4&gt;0,0,IF(DATEDIF($E16,AB$4,"m")&lt;12,0,IF(AB16="",0,1)))</f>
        <v>0</v>
      </c>
      <c r="BT16" s="138">
        <f t="shared" si="224"/>
        <v>0</v>
      </c>
      <c r="BU16" s="138">
        <f t="shared" si="224"/>
        <v>0</v>
      </c>
      <c r="BV16" s="138">
        <f t="shared" si="224"/>
        <v>0</v>
      </c>
      <c r="BW16" s="138">
        <f t="shared" si="224"/>
        <v>0</v>
      </c>
      <c r="BX16" s="138">
        <f t="shared" si="224"/>
        <v>0</v>
      </c>
      <c r="BY16" s="138">
        <f t="shared" si="224"/>
        <v>0</v>
      </c>
      <c r="BZ16" s="138">
        <f t="shared" si="224"/>
        <v>0</v>
      </c>
      <c r="CA16" s="138">
        <f t="shared" si="224"/>
        <v>0</v>
      </c>
      <c r="CB16" s="138">
        <f t="shared" si="224"/>
        <v>0</v>
      </c>
      <c r="CC16" s="138">
        <f t="shared" ref="CC16:CH19" si="225">IF($E16-AL$4&gt;0,0,IF(DATEDIF($E16,AL$4,"m")&lt;12,0,IF(AL16="",0,1)))</f>
        <v>0</v>
      </c>
      <c r="CD16" s="138">
        <f t="shared" si="225"/>
        <v>0</v>
      </c>
      <c r="CE16" s="138">
        <f t="shared" si="225"/>
        <v>0</v>
      </c>
      <c r="CF16" s="138">
        <f t="shared" si="225"/>
        <v>0</v>
      </c>
      <c r="CG16" s="138">
        <f t="shared" si="225"/>
        <v>0</v>
      </c>
      <c r="CH16" s="138">
        <f t="shared" si="225"/>
        <v>0</v>
      </c>
      <c r="CI16" s="138">
        <f t="shared" si="100"/>
        <v>0</v>
      </c>
      <c r="CJ16" s="138">
        <f t="shared" si="101"/>
        <v>0</v>
      </c>
      <c r="CK16" s="138">
        <f t="shared" si="102"/>
        <v>0</v>
      </c>
      <c r="CL16" s="138">
        <f t="shared" si="103"/>
        <v>0</v>
      </c>
      <c r="CM16" s="139">
        <f t="shared" si="215"/>
        <v>500</v>
      </c>
      <c r="CN16" s="139">
        <f t="shared" si="215"/>
        <v>500</v>
      </c>
      <c r="CO16" s="139">
        <f t="shared" si="215"/>
        <v>500</v>
      </c>
      <c r="CP16" s="139">
        <f t="shared" si="215"/>
        <v>500</v>
      </c>
      <c r="CQ16" s="139">
        <f t="shared" si="215"/>
        <v>500</v>
      </c>
      <c r="CR16" s="139">
        <f t="shared" si="215"/>
        <v>500</v>
      </c>
      <c r="CS16" s="139">
        <f t="shared" si="215"/>
        <v>500</v>
      </c>
      <c r="CT16" s="139">
        <f t="shared" si="215"/>
        <v>500</v>
      </c>
      <c r="CU16" s="139">
        <f t="shared" si="215"/>
        <v>500</v>
      </c>
      <c r="CV16" s="139">
        <f t="shared" si="215"/>
        <v>500</v>
      </c>
      <c r="CW16" s="139">
        <f t="shared" si="216"/>
        <v>500</v>
      </c>
      <c r="CX16" s="139">
        <f t="shared" si="216"/>
        <v>500</v>
      </c>
      <c r="CY16" s="139">
        <f t="shared" si="216"/>
        <v>500</v>
      </c>
      <c r="CZ16" s="139">
        <f t="shared" si="216"/>
        <v>500</v>
      </c>
      <c r="DA16" s="139">
        <f t="shared" si="216"/>
        <v>500</v>
      </c>
      <c r="DB16" s="139">
        <f t="shared" si="216"/>
        <v>500</v>
      </c>
      <c r="DC16" s="139">
        <f t="shared" si="216"/>
        <v>500</v>
      </c>
      <c r="DD16" s="139">
        <f t="shared" si="216"/>
        <v>500</v>
      </c>
      <c r="DE16" s="139">
        <f t="shared" si="216"/>
        <v>500</v>
      </c>
      <c r="DF16" s="139">
        <f t="shared" si="216"/>
        <v>500</v>
      </c>
      <c r="DG16" s="139">
        <f t="shared" si="217"/>
        <v>500</v>
      </c>
      <c r="DH16" s="139">
        <f t="shared" si="217"/>
        <v>500</v>
      </c>
      <c r="DI16" s="139">
        <f t="shared" si="217"/>
        <v>500</v>
      </c>
      <c r="DJ16" s="139">
        <f t="shared" si="217"/>
        <v>500</v>
      </c>
      <c r="DK16" s="139">
        <f t="shared" si="217"/>
        <v>500</v>
      </c>
      <c r="DL16" s="139">
        <f t="shared" si="217"/>
        <v>500</v>
      </c>
      <c r="DM16" s="139">
        <f t="shared" si="217"/>
        <v>500</v>
      </c>
      <c r="DN16" s="139">
        <f t="shared" si="217"/>
        <v>500</v>
      </c>
      <c r="DO16" s="139">
        <f t="shared" si="217"/>
        <v>500</v>
      </c>
      <c r="DP16" s="139">
        <f t="shared" si="217"/>
        <v>500</v>
      </c>
      <c r="DQ16" s="140">
        <f t="shared" si="104"/>
        <v>2500</v>
      </c>
      <c r="DR16" s="140">
        <f t="shared" si="105"/>
        <v>500</v>
      </c>
      <c r="DS16" s="140">
        <f t="shared" si="106"/>
        <v>1000</v>
      </c>
      <c r="DT16" s="140">
        <f t="shared" si="107"/>
        <v>500</v>
      </c>
      <c r="DU16" s="141">
        <f t="shared" si="108"/>
        <v>500</v>
      </c>
      <c r="DV16" s="139">
        <f t="shared" si="109"/>
        <v>0</v>
      </c>
      <c r="DW16" s="139">
        <f t="shared" si="110"/>
        <v>0</v>
      </c>
      <c r="DX16" s="139">
        <f t="shared" si="111"/>
        <v>0</v>
      </c>
      <c r="DY16" s="139">
        <f t="shared" si="112"/>
        <v>0</v>
      </c>
      <c r="DZ16" s="139">
        <f t="shared" si="113"/>
        <v>0</v>
      </c>
      <c r="EA16" s="139">
        <f t="shared" si="114"/>
        <v>0</v>
      </c>
      <c r="EB16" s="139">
        <f t="shared" si="115"/>
        <v>0</v>
      </c>
      <c r="EC16" s="139">
        <f t="shared" si="116"/>
        <v>0</v>
      </c>
      <c r="ED16" s="141">
        <f t="shared" si="117"/>
        <v>500</v>
      </c>
      <c r="EE16" s="142">
        <f t="shared" si="118"/>
        <v>0</v>
      </c>
      <c r="EF16" s="143" t="str">
        <f>IF(D16="","",IF(EE16&lt;5,"出場回数不足",IF(CK16=1,ED16,"出場回数不足")))</f>
        <v>出場回数不足</v>
      </c>
      <c r="EG16" s="192">
        <f t="shared" si="120"/>
        <v>1000</v>
      </c>
      <c r="EH16" s="192">
        <f t="shared" si="9"/>
        <v>1500</v>
      </c>
      <c r="EI16" s="139">
        <f t="shared" ref="EI16:ER19" si="226">IF(AY16=0,500,IF(H16="",500,H16))</f>
        <v>500</v>
      </c>
      <c r="EJ16" s="139">
        <f t="shared" si="226"/>
        <v>500</v>
      </c>
      <c r="EK16" s="139">
        <f t="shared" si="226"/>
        <v>500</v>
      </c>
      <c r="EL16" s="139">
        <f t="shared" si="226"/>
        <v>500</v>
      </c>
      <c r="EM16" s="139">
        <f t="shared" si="226"/>
        <v>500</v>
      </c>
      <c r="EN16" s="139">
        <f t="shared" si="226"/>
        <v>500</v>
      </c>
      <c r="EO16" s="139">
        <f t="shared" si="226"/>
        <v>500</v>
      </c>
      <c r="EP16" s="139">
        <f t="shared" si="226"/>
        <v>500</v>
      </c>
      <c r="EQ16" s="139">
        <f t="shared" si="226"/>
        <v>500</v>
      </c>
      <c r="ER16" s="139">
        <f t="shared" si="226"/>
        <v>500</v>
      </c>
      <c r="ES16" s="139">
        <f t="shared" ref="ES16:FB19" si="227">IF(BI16=0,500,IF(R16="",500,R16))</f>
        <v>500</v>
      </c>
      <c r="ET16" s="139">
        <f t="shared" si="227"/>
        <v>500</v>
      </c>
      <c r="EU16" s="139">
        <f t="shared" si="227"/>
        <v>500</v>
      </c>
      <c r="EV16" s="139">
        <f t="shared" si="227"/>
        <v>500</v>
      </c>
      <c r="EW16" s="139">
        <f t="shared" si="227"/>
        <v>500</v>
      </c>
      <c r="EX16" s="139">
        <f t="shared" si="227"/>
        <v>500</v>
      </c>
      <c r="EY16" s="139">
        <f t="shared" si="227"/>
        <v>500</v>
      </c>
      <c r="EZ16" s="139">
        <f t="shared" si="227"/>
        <v>500</v>
      </c>
      <c r="FA16" s="139">
        <f t="shared" si="227"/>
        <v>500</v>
      </c>
      <c r="FB16" s="139">
        <f t="shared" si="227"/>
        <v>500</v>
      </c>
      <c r="FC16" s="139">
        <f t="shared" ref="FC16:FJ19" si="228">IF(BS16=0,500,IF(AB16="",500,AB16))</f>
        <v>500</v>
      </c>
      <c r="FD16" s="139">
        <f t="shared" si="228"/>
        <v>500</v>
      </c>
      <c r="FE16" s="139">
        <f t="shared" si="228"/>
        <v>500</v>
      </c>
      <c r="FF16" s="139">
        <f t="shared" si="228"/>
        <v>500</v>
      </c>
      <c r="FG16" s="139">
        <f t="shared" si="228"/>
        <v>500</v>
      </c>
      <c r="FH16" s="139">
        <f t="shared" si="228"/>
        <v>500</v>
      </c>
      <c r="FI16" s="139">
        <f t="shared" si="228"/>
        <v>500</v>
      </c>
      <c r="FJ16" s="139">
        <f t="shared" si="228"/>
        <v>500</v>
      </c>
      <c r="FK16" s="139">
        <f t="shared" si="149"/>
        <v>500</v>
      </c>
      <c r="FL16" s="139">
        <f t="shared" si="149"/>
        <v>500</v>
      </c>
      <c r="FM16" s="139">
        <f t="shared" si="149"/>
        <v>500</v>
      </c>
      <c r="FN16" s="139">
        <f t="shared" si="149"/>
        <v>500</v>
      </c>
      <c r="FO16" s="139">
        <f t="shared" si="149"/>
        <v>500</v>
      </c>
      <c r="FP16" s="139">
        <f t="shared" si="149"/>
        <v>500</v>
      </c>
      <c r="FQ16" s="139">
        <f t="shared" si="149"/>
        <v>500</v>
      </c>
      <c r="FR16" s="139">
        <f t="shared" si="149"/>
        <v>500</v>
      </c>
      <c r="FS16" s="139">
        <f t="shared" si="149"/>
        <v>500</v>
      </c>
      <c r="FT16" s="139">
        <f t="shared" si="149"/>
        <v>500</v>
      </c>
      <c r="FU16" s="139">
        <f t="shared" si="149"/>
        <v>500</v>
      </c>
      <c r="FV16" s="139">
        <f t="shared" si="149"/>
        <v>500</v>
      </c>
      <c r="FW16" s="139">
        <f t="shared" si="149"/>
        <v>500</v>
      </c>
      <c r="FX16" s="139">
        <f t="shared" si="149"/>
        <v>500</v>
      </c>
      <c r="FY16" s="139">
        <f t="shared" si="149"/>
        <v>500</v>
      </c>
      <c r="FZ16" s="139">
        <f t="shared" si="149"/>
        <v>500</v>
      </c>
      <c r="GA16" s="139">
        <f t="shared" si="213"/>
        <v>500</v>
      </c>
      <c r="GB16" s="139">
        <f t="shared" si="213"/>
        <v>500</v>
      </c>
      <c r="GC16" s="139">
        <f t="shared" si="213"/>
        <v>500</v>
      </c>
      <c r="GD16" s="139">
        <f t="shared" si="213"/>
        <v>500</v>
      </c>
      <c r="GE16" s="139">
        <f t="shared" si="213"/>
        <v>500</v>
      </c>
      <c r="GF16" s="139">
        <f t="shared" si="213"/>
        <v>500</v>
      </c>
      <c r="GG16" s="139">
        <f t="shared" si="213"/>
        <v>500</v>
      </c>
      <c r="GH16" s="139">
        <f t="shared" si="213"/>
        <v>500</v>
      </c>
      <c r="GI16" s="139">
        <f t="shared" si="213"/>
        <v>500</v>
      </c>
      <c r="GJ16" s="139">
        <f t="shared" si="213"/>
        <v>500</v>
      </c>
      <c r="GK16" s="139">
        <f t="shared" si="213"/>
        <v>500</v>
      </c>
      <c r="GL16" s="139">
        <f t="shared" si="213"/>
        <v>500</v>
      </c>
      <c r="GM16" s="139">
        <f t="shared" si="150"/>
        <v>500</v>
      </c>
      <c r="GN16" s="139">
        <f t="shared" si="39"/>
        <v>500</v>
      </c>
      <c r="GO16" s="139">
        <f t="shared" si="39"/>
        <v>500</v>
      </c>
      <c r="GP16" s="139">
        <f t="shared" si="39"/>
        <v>500</v>
      </c>
      <c r="GQ16" s="139">
        <f t="shared" si="39"/>
        <v>500</v>
      </c>
      <c r="GR16" s="139">
        <f t="shared" si="39"/>
        <v>500</v>
      </c>
      <c r="GS16" s="139">
        <f t="shared" si="39"/>
        <v>500</v>
      </c>
      <c r="GT16" s="139">
        <f t="shared" si="39"/>
        <v>500</v>
      </c>
      <c r="GU16" s="139">
        <f t="shared" ref="GU16:HB19" si="229">IF(CA16=0,500,IF(AJ16="",500,AJ16))</f>
        <v>500</v>
      </c>
      <c r="GV16" s="139">
        <f t="shared" si="229"/>
        <v>500</v>
      </c>
      <c r="GW16" s="139">
        <f t="shared" si="229"/>
        <v>500</v>
      </c>
      <c r="GX16" s="139">
        <f t="shared" si="229"/>
        <v>500</v>
      </c>
      <c r="GY16" s="139">
        <f t="shared" si="229"/>
        <v>500</v>
      </c>
      <c r="GZ16" s="139">
        <f t="shared" si="229"/>
        <v>500</v>
      </c>
      <c r="HA16" s="139">
        <f t="shared" si="229"/>
        <v>500</v>
      </c>
      <c r="HB16" s="139">
        <f t="shared" si="229"/>
        <v>500</v>
      </c>
      <c r="HC16" s="139"/>
      <c r="HD16" s="139">
        <f t="shared" ref="HD16:HD23" si="230">IF(AV16&lt;2,0,IF(EH16&gt;=150,0,IF(AT16="※",1,0)))</f>
        <v>0</v>
      </c>
      <c r="HE16" s="139">
        <f t="shared" ref="HE16:HE23" si="231">IF(AU16="※",1,0)</f>
        <v>0</v>
      </c>
      <c r="HF16" s="138">
        <f ca="1">IF(DATEDIF($E16,$A$1,"m")&lt;12,1,0)</f>
        <v>1</v>
      </c>
      <c r="HG16" s="145" t="e">
        <f t="shared" si="50"/>
        <v>#REF!</v>
      </c>
      <c r="HH16" s="145"/>
      <c r="HI16" s="139" t="e">
        <f>IF($B16="A",$HG16,"除外")</f>
        <v>#REF!</v>
      </c>
      <c r="HJ16" s="146" t="e">
        <f t="shared" si="163"/>
        <v>#REF!</v>
      </c>
      <c r="HK16" s="146" t="e">
        <f t="shared" si="164"/>
        <v>#REF!</v>
      </c>
      <c r="HL16" s="146" t="e">
        <f t="shared" si="165"/>
        <v>#REF!</v>
      </c>
      <c r="HM16" s="146" t="e">
        <f t="shared" ref="HM16:HM23" si="232">RANK(HU16,HU$5:HU$64,1)*1000000+RANK(HL16,HL$5:HL$64,1)*10000+RANK(HK16,HK$5:HK$64,1)*100-$AS16*0.01+ROW()/10000</f>
        <v>#REF!</v>
      </c>
      <c r="HN16" s="146" t="e">
        <f t="shared" ref="HN16:HN23" ca="1" si="233">RANK(HV16,HV$5:HV$64,1)*100000000+RANK(HU16,HU$5:HU$64,1)*1000000+RANK(HL16,HL$5:HL$64,1)*10000+RANK(HK16,HK$5:HK$64,1)*100+HF16-$AS16*0.01+ROW()/10000</f>
        <v>#REF!</v>
      </c>
      <c r="HO16" s="139" t="e">
        <f t="shared" si="168"/>
        <v>#REF!</v>
      </c>
      <c r="HP16" s="139" t="e">
        <f t="shared" si="169"/>
        <v>#REF!</v>
      </c>
      <c r="HQ16" s="139" t="str">
        <f>+$D16</f>
        <v>乘浜　誠二</v>
      </c>
      <c r="HR16" s="147" t="e">
        <f t="shared" si="53"/>
        <v>#REF!</v>
      </c>
      <c r="HS16" s="148" t="str">
        <f t="shared" ref="HS16:HS23" si="234">IF(AV16&gt;=2,IF(HR16&lt;HS$4,HR16,"資格基準未達"),"資格基準未達")</f>
        <v>資格基準未達</v>
      </c>
      <c r="HT16" s="141" t="str">
        <f t="shared" ref="HT16:HT23" ca="1" si="235">IF(HF16=1,"強化会入会後1年未満",IF($AV16&lt;2,"強化会参加数不足",IF(HE16=1,"辞退等により対象外",IF($CL16=1,"資格充足（"&amp;$CI16+CJ16&amp;"回出場）",IF($CK16=1,"暫定 "&amp;TEXT($EF16,"0.000")&amp;" ("&amp;$CI16+CJ16&amp;"回出場)",TEXT($EF16,"0.000")&amp;"("&amp;$CI16+CJ16&amp;"回出場)")))))</f>
        <v>強化会入会後1年未満</v>
      </c>
      <c r="HU16" s="148" t="e">
        <f t="shared" ref="HU16:HU23" si="236">IF(AV16&lt;2,HR16+2000,IF($HF16=1,HR16+3000,IF(HD16=1,HR16-300,HR16)))</f>
        <v>#REF!</v>
      </c>
      <c r="HV16" s="148" t="e">
        <f t="shared" si="174"/>
        <v>#REF!</v>
      </c>
      <c r="HW16" s="139" t="e">
        <f t="shared" si="56"/>
        <v>#REF!</v>
      </c>
      <c r="HX16" s="146" t="e">
        <f t="shared" si="175"/>
        <v>#REF!</v>
      </c>
      <c r="HY16" s="149">
        <f t="shared" si="176"/>
        <v>500</v>
      </c>
      <c r="HZ16" s="139">
        <f>SMALL(($EI16:$EK16,$EM16:$FJ16),HZ$4)</f>
        <v>500</v>
      </c>
      <c r="IA16" s="139">
        <f>SMALL(($EI16:$EK16,$EM16:$FJ16),IA$4)</f>
        <v>500</v>
      </c>
      <c r="IB16" s="139">
        <f>SMALL(($EI16:$EK16,$EM16:$FJ16),IB$4)</f>
        <v>500</v>
      </c>
      <c r="IC16" s="139">
        <f>SMALL(($EI16:$EK16,$EM16:$FJ16),IC$4)</f>
        <v>500</v>
      </c>
      <c r="ID16" s="139">
        <f>SMALL(($EI16:$EK16,$EM16:$FJ16),ID$4)</f>
        <v>500</v>
      </c>
      <c r="IE16" s="139">
        <f t="shared" si="177"/>
        <v>500</v>
      </c>
      <c r="IF16" s="139">
        <f t="shared" si="177"/>
        <v>500</v>
      </c>
      <c r="IG16" s="139"/>
      <c r="IH16" s="139" t="str">
        <f t="shared" si="178"/>
        <v/>
      </c>
      <c r="II16" s="139"/>
      <c r="IJ16" s="139" t="str">
        <f>IF($B16="B",$HG16,"除外")</f>
        <v>除外</v>
      </c>
      <c r="IK16" s="146" t="e">
        <f t="shared" si="180"/>
        <v>#REF!</v>
      </c>
      <c r="IL16" s="146" t="e">
        <f t="shared" si="181"/>
        <v>#REF!</v>
      </c>
      <c r="IM16" s="139" t="e">
        <f t="shared" si="182"/>
        <v>#REF!</v>
      </c>
      <c r="IN16" s="146" t="e">
        <f t="shared" ref="IN16:IN23" ca="1" si="237">RANK(IV16,IV$5:IV$64,1)*1000000+RANK(IM16,IM$5:IM$64,1)*10000+RANK(IL16,IL$5:IL$64,1)*100-$AS16*0.01+ROW()/10000</f>
        <v>#REF!</v>
      </c>
      <c r="IO16" s="146" t="e">
        <f t="shared" ref="IO16:IO23" ca="1" si="238">RANK(IW16,IW$5:IW$64,1)*100000000+RANK(IV16,IV$5:IV$64,1)*1000000+RANK(IM16,IM$5:IM$64,1)*10000+RANK(IL16,IL$5:IL$64,1)*100+HF16-$AS16*0.01+ROW()/10000</f>
        <v>#REF!</v>
      </c>
      <c r="IP16" s="139" t="str">
        <f t="shared" si="59"/>
        <v/>
      </c>
      <c r="IQ16" s="139" t="str">
        <f t="shared" si="185"/>
        <v/>
      </c>
      <c r="IR16" s="139" t="str">
        <f>+$D16</f>
        <v>乘浜　誠二</v>
      </c>
      <c r="IS16" s="150">
        <f t="shared" si="60"/>
        <v>11500</v>
      </c>
      <c r="IT16" s="139" t="str">
        <f t="shared" ref="IT16:IT23" si="239">IF($AV16&gt;=2,IF(IS16&lt;IT$4,IS16,"資格基準未達"),"資格基準未達")</f>
        <v>資格基準未達</v>
      </c>
      <c r="IU16" s="141" t="str">
        <f t="shared" ref="IU16:IU23" ca="1" si="240">IF(HF16=1,"強化会入会後1年未満",IF($AV16&lt;2,"強化会参加数不足",IF($HE16=1,"辞退等により対象外",IF($CL16=1,"資格充足（"&amp;CI16+CJ16&amp;"回出場）",IF($CK16=1,"暫定 "&amp;TEXT($EF16,"0.000")&amp;" ("&amp;$CI16+CJ16&amp;"回出場)",TEXT($EF16,"0.000")&amp;"("&amp;$CI16+CJ16&amp;"回出場)")))))</f>
        <v>強化会入会後1年未満</v>
      </c>
      <c r="IV16" s="147">
        <f t="shared" ref="IV16:IV23" si="241">IF(AV16&lt;2,IS16+2000,IF($HF16=1,IS16+3000,IF($HD16=1,IS16-300,IS16)))</f>
        <v>13500</v>
      </c>
      <c r="IW16" s="147">
        <f t="shared" si="190"/>
        <v>13500</v>
      </c>
      <c r="IX16" s="141" t="str">
        <f>IF($B16="B",HY16,"")</f>
        <v/>
      </c>
      <c r="IY16" s="141"/>
      <c r="IZ16" s="146" t="str">
        <f t="shared" si="192"/>
        <v/>
      </c>
      <c r="JA16" s="139" t="str">
        <f t="shared" si="193"/>
        <v/>
      </c>
      <c r="JB16" s="132"/>
      <c r="JC16" s="160">
        <v>11</v>
      </c>
      <c r="JD16" s="161" t="e">
        <f t="shared" si="194"/>
        <v>#N/A</v>
      </c>
      <c r="JE16" s="162" t="e">
        <f t="shared" si="195"/>
        <v>#N/A</v>
      </c>
      <c r="JF16" s="162" t="e">
        <f t="shared" si="196"/>
        <v>#N/A</v>
      </c>
      <c r="JG16" s="162" t="e">
        <f t="shared" si="201"/>
        <v>#N/A</v>
      </c>
      <c r="JH16" s="162"/>
      <c r="JI16" s="163" t="e">
        <f t="shared" si="202"/>
        <v>#N/A</v>
      </c>
      <c r="JJ16" s="164"/>
      <c r="JK16" s="160">
        <v>11</v>
      </c>
      <c r="JL16" s="160" t="e">
        <f t="shared" si="203"/>
        <v>#N/A</v>
      </c>
      <c r="JM16" s="162" t="e">
        <f t="shared" si="204"/>
        <v>#N/A</v>
      </c>
      <c r="JN16" s="163" t="e">
        <f t="shared" si="205"/>
        <v>#N/A</v>
      </c>
      <c r="JO16" s="165" t="e">
        <f t="shared" si="206"/>
        <v>#N/A</v>
      </c>
      <c r="JP16" s="165"/>
      <c r="JQ16" s="163" t="e">
        <f t="shared" si="207"/>
        <v>#N/A</v>
      </c>
      <c r="JR16" s="132"/>
      <c r="JS16" s="171">
        <v>10</v>
      </c>
      <c r="JT16" s="188" t="e">
        <f t="shared" si="208"/>
        <v>#REF!</v>
      </c>
      <c r="JU16" s="172" t="e">
        <f t="shared" si="209"/>
        <v>#REF!</v>
      </c>
      <c r="JV16" s="120" t="e">
        <f t="shared" si="210"/>
        <v>#REF!</v>
      </c>
      <c r="JW16" s="118" t="e">
        <f t="shared" si="211"/>
        <v>#REF!</v>
      </c>
      <c r="JX16" s="120" t="str">
        <f t="shared" si="212"/>
        <v/>
      </c>
      <c r="JY16" s="6"/>
      <c r="JZ16" s="6"/>
      <c r="KA16" s="6"/>
      <c r="KB16" s="6"/>
      <c r="KC16" s="6"/>
    </row>
    <row r="17" spans="1:289" ht="16.5" x14ac:dyDescent="0.35">
      <c r="A17" s="122">
        <v>13</v>
      </c>
      <c r="B17" s="156" t="s">
        <v>1</v>
      </c>
      <c r="C17" s="157"/>
      <c r="D17" s="125" t="s">
        <v>169</v>
      </c>
      <c r="E17" s="126">
        <v>41214</v>
      </c>
      <c r="F17" s="127" t="s">
        <v>140</v>
      </c>
      <c r="G17" s="128">
        <f t="shared" ca="1" si="197"/>
        <v>79</v>
      </c>
      <c r="H17" s="129"/>
      <c r="I17" s="129"/>
      <c r="J17" s="129"/>
      <c r="K17" s="129"/>
      <c r="L17" s="130"/>
      <c r="M17" s="130"/>
      <c r="N17" s="130">
        <v>102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Y17" s="131">
        <v>91</v>
      </c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2"/>
      <c r="AS17" s="133">
        <f t="shared" si="220"/>
        <v>2</v>
      </c>
      <c r="AT17" s="199"/>
      <c r="AU17" s="200"/>
      <c r="AV17" s="136">
        <f t="shared" si="221"/>
        <v>0</v>
      </c>
      <c r="AW17" s="137" t="str">
        <f ca="1">IF(D17="","",IF(HF17=1,"強化会入会後1年未満",IF(AV17&lt;2,"強化会参加数不足",IF(EH17&lt;150,EH17,"出場回数不足"))))</f>
        <v>強化会参加数不足</v>
      </c>
      <c r="AX17" s="137">
        <f>IF(COUNTIF(H17:AQ17,"&gt;0")&gt;0,SUM(H17:AQ17)/COUNTIF(H17:AQ17,"&gt;0"),0)</f>
        <v>96.5</v>
      </c>
      <c r="AY17" s="138">
        <f t="shared" si="222"/>
        <v>0</v>
      </c>
      <c r="AZ17" s="138">
        <f t="shared" si="222"/>
        <v>0</v>
      </c>
      <c r="BA17" s="138">
        <f t="shared" si="222"/>
        <v>0</v>
      </c>
      <c r="BB17" s="138">
        <f t="shared" si="222"/>
        <v>0</v>
      </c>
      <c r="BC17" s="138">
        <f t="shared" si="222"/>
        <v>0</v>
      </c>
      <c r="BD17" s="138">
        <f t="shared" si="222"/>
        <v>0</v>
      </c>
      <c r="BE17" s="138">
        <f t="shared" si="222"/>
        <v>1</v>
      </c>
      <c r="BF17" s="138">
        <f t="shared" si="222"/>
        <v>0</v>
      </c>
      <c r="BG17" s="138">
        <f t="shared" si="222"/>
        <v>0</v>
      </c>
      <c r="BH17" s="138">
        <f t="shared" si="222"/>
        <v>0</v>
      </c>
      <c r="BI17" s="138">
        <f t="shared" si="223"/>
        <v>0</v>
      </c>
      <c r="BJ17" s="138">
        <f t="shared" si="223"/>
        <v>0</v>
      </c>
      <c r="BK17" s="138">
        <f t="shared" si="223"/>
        <v>0</v>
      </c>
      <c r="BL17" s="138">
        <f t="shared" si="223"/>
        <v>0</v>
      </c>
      <c r="BM17" s="138">
        <f t="shared" si="223"/>
        <v>0</v>
      </c>
      <c r="BN17" s="138">
        <f t="shared" si="223"/>
        <v>0</v>
      </c>
      <c r="BO17" s="138">
        <f t="shared" si="223"/>
        <v>0</v>
      </c>
      <c r="BP17" s="138">
        <f t="shared" si="223"/>
        <v>1</v>
      </c>
      <c r="BQ17" s="138">
        <f t="shared" si="223"/>
        <v>0</v>
      </c>
      <c r="BR17" s="138">
        <f t="shared" si="223"/>
        <v>0</v>
      </c>
      <c r="BS17" s="138">
        <f t="shared" si="224"/>
        <v>0</v>
      </c>
      <c r="BT17" s="138">
        <f t="shared" si="224"/>
        <v>0</v>
      </c>
      <c r="BU17" s="138">
        <f t="shared" si="224"/>
        <v>0</v>
      </c>
      <c r="BV17" s="138">
        <f t="shared" si="224"/>
        <v>0</v>
      </c>
      <c r="BW17" s="138">
        <f t="shared" si="224"/>
        <v>0</v>
      </c>
      <c r="BX17" s="138">
        <f t="shared" si="224"/>
        <v>0</v>
      </c>
      <c r="BY17" s="138">
        <f t="shared" si="224"/>
        <v>0</v>
      </c>
      <c r="BZ17" s="138">
        <f t="shared" si="224"/>
        <v>0</v>
      </c>
      <c r="CA17" s="138">
        <f t="shared" si="224"/>
        <v>0</v>
      </c>
      <c r="CB17" s="138">
        <f t="shared" si="224"/>
        <v>0</v>
      </c>
      <c r="CC17" s="138">
        <f t="shared" si="225"/>
        <v>0</v>
      </c>
      <c r="CD17" s="138">
        <f t="shared" si="225"/>
        <v>0</v>
      </c>
      <c r="CE17" s="138">
        <f t="shared" si="225"/>
        <v>0</v>
      </c>
      <c r="CF17" s="138">
        <f t="shared" si="225"/>
        <v>0</v>
      </c>
      <c r="CG17" s="138">
        <f t="shared" si="225"/>
        <v>0</v>
      </c>
      <c r="CH17" s="138">
        <f t="shared" si="225"/>
        <v>0</v>
      </c>
      <c r="CI17" s="138">
        <f t="shared" si="100"/>
        <v>2</v>
      </c>
      <c r="CJ17" s="138">
        <f t="shared" si="101"/>
        <v>0</v>
      </c>
      <c r="CK17" s="138">
        <f t="shared" si="102"/>
        <v>0</v>
      </c>
      <c r="CL17" s="138">
        <f t="shared" si="103"/>
        <v>0</v>
      </c>
      <c r="CM17" s="139">
        <f t="shared" si="215"/>
        <v>91</v>
      </c>
      <c r="CN17" s="139">
        <f t="shared" si="215"/>
        <v>102</v>
      </c>
      <c r="CO17" s="139">
        <f t="shared" si="215"/>
        <v>500</v>
      </c>
      <c r="CP17" s="139">
        <f t="shared" si="215"/>
        <v>500</v>
      </c>
      <c r="CQ17" s="139">
        <f t="shared" si="215"/>
        <v>500</v>
      </c>
      <c r="CR17" s="139">
        <f t="shared" si="215"/>
        <v>500</v>
      </c>
      <c r="CS17" s="139">
        <f t="shared" si="215"/>
        <v>500</v>
      </c>
      <c r="CT17" s="139">
        <f t="shared" si="215"/>
        <v>500</v>
      </c>
      <c r="CU17" s="139">
        <f t="shared" si="215"/>
        <v>500</v>
      </c>
      <c r="CV17" s="139">
        <f t="shared" si="215"/>
        <v>500</v>
      </c>
      <c r="CW17" s="139">
        <f t="shared" si="216"/>
        <v>500</v>
      </c>
      <c r="CX17" s="139">
        <f t="shared" si="216"/>
        <v>500</v>
      </c>
      <c r="CY17" s="139">
        <f t="shared" si="216"/>
        <v>500</v>
      </c>
      <c r="CZ17" s="139">
        <f t="shared" si="216"/>
        <v>500</v>
      </c>
      <c r="DA17" s="139">
        <f t="shared" si="216"/>
        <v>500</v>
      </c>
      <c r="DB17" s="139">
        <f t="shared" si="216"/>
        <v>500</v>
      </c>
      <c r="DC17" s="139">
        <f t="shared" si="216"/>
        <v>500</v>
      </c>
      <c r="DD17" s="139">
        <f t="shared" si="216"/>
        <v>500</v>
      </c>
      <c r="DE17" s="139">
        <f t="shared" si="216"/>
        <v>500</v>
      </c>
      <c r="DF17" s="139">
        <f t="shared" si="216"/>
        <v>500</v>
      </c>
      <c r="DG17" s="139">
        <f t="shared" si="217"/>
        <v>500</v>
      </c>
      <c r="DH17" s="139">
        <f t="shared" si="217"/>
        <v>500</v>
      </c>
      <c r="DI17" s="139">
        <f t="shared" si="217"/>
        <v>500</v>
      </c>
      <c r="DJ17" s="139">
        <f t="shared" si="217"/>
        <v>500</v>
      </c>
      <c r="DK17" s="139">
        <f t="shared" si="217"/>
        <v>500</v>
      </c>
      <c r="DL17" s="139">
        <f t="shared" si="217"/>
        <v>500</v>
      </c>
      <c r="DM17" s="139">
        <f t="shared" si="217"/>
        <v>500</v>
      </c>
      <c r="DN17" s="139">
        <f t="shared" si="217"/>
        <v>500</v>
      </c>
      <c r="DO17" s="139">
        <f t="shared" si="217"/>
        <v>500</v>
      </c>
      <c r="DP17" s="139">
        <f t="shared" si="217"/>
        <v>500</v>
      </c>
      <c r="DQ17" s="140">
        <f t="shared" si="104"/>
        <v>2102</v>
      </c>
      <c r="DR17" s="140">
        <f t="shared" si="105"/>
        <v>420.4</v>
      </c>
      <c r="DS17" s="140">
        <f t="shared" si="106"/>
        <v>1000</v>
      </c>
      <c r="DT17" s="140">
        <f t="shared" si="107"/>
        <v>500</v>
      </c>
      <c r="DU17" s="141">
        <f t="shared" si="108"/>
        <v>443.14285714285717</v>
      </c>
      <c r="DV17" s="139">
        <f t="shared" si="109"/>
        <v>91</v>
      </c>
      <c r="DW17" s="139">
        <f t="shared" si="110"/>
        <v>102</v>
      </c>
      <c r="DX17" s="139">
        <f t="shared" si="111"/>
        <v>0</v>
      </c>
      <c r="DY17" s="139">
        <f t="shared" si="112"/>
        <v>0</v>
      </c>
      <c r="DZ17" s="139">
        <f t="shared" si="113"/>
        <v>0</v>
      </c>
      <c r="EA17" s="139">
        <f t="shared" si="114"/>
        <v>0</v>
      </c>
      <c r="EB17" s="139">
        <f t="shared" si="115"/>
        <v>0</v>
      </c>
      <c r="EC17" s="139">
        <f t="shared" si="116"/>
        <v>0</v>
      </c>
      <c r="ED17" s="141">
        <f t="shared" si="117"/>
        <v>102</v>
      </c>
      <c r="EE17" s="142">
        <f t="shared" si="118"/>
        <v>2</v>
      </c>
      <c r="EF17" s="143" t="str">
        <f>IF(D17="","",IF(EE17&lt;5,"出場回数不足",IF(CK17=1,ED17,"出場回数不足")))</f>
        <v>出場回数不足</v>
      </c>
      <c r="EG17" s="192">
        <f t="shared" si="120"/>
        <v>602</v>
      </c>
      <c r="EH17" s="192">
        <f t="shared" si="9"/>
        <v>1102</v>
      </c>
      <c r="EI17" s="139">
        <f t="shared" si="226"/>
        <v>500</v>
      </c>
      <c r="EJ17" s="139">
        <f t="shared" si="226"/>
        <v>500</v>
      </c>
      <c r="EK17" s="139">
        <f t="shared" si="226"/>
        <v>500</v>
      </c>
      <c r="EL17" s="139">
        <f t="shared" si="226"/>
        <v>500</v>
      </c>
      <c r="EM17" s="139">
        <f t="shared" si="226"/>
        <v>500</v>
      </c>
      <c r="EN17" s="139">
        <f t="shared" si="226"/>
        <v>500</v>
      </c>
      <c r="EO17" s="139">
        <f t="shared" si="226"/>
        <v>102</v>
      </c>
      <c r="EP17" s="139">
        <f t="shared" si="226"/>
        <v>500</v>
      </c>
      <c r="EQ17" s="139">
        <f t="shared" si="226"/>
        <v>500</v>
      </c>
      <c r="ER17" s="139">
        <f t="shared" si="226"/>
        <v>500</v>
      </c>
      <c r="ES17" s="139">
        <f t="shared" si="227"/>
        <v>500</v>
      </c>
      <c r="ET17" s="139">
        <f t="shared" si="227"/>
        <v>500</v>
      </c>
      <c r="EU17" s="139">
        <f t="shared" si="227"/>
        <v>500</v>
      </c>
      <c r="EV17" s="139">
        <f t="shared" si="227"/>
        <v>500</v>
      </c>
      <c r="EW17" s="139">
        <f t="shared" si="227"/>
        <v>500</v>
      </c>
      <c r="EX17" s="139">
        <f t="shared" si="227"/>
        <v>500</v>
      </c>
      <c r="EY17" s="139">
        <f t="shared" si="227"/>
        <v>500</v>
      </c>
      <c r="EZ17" s="139">
        <f t="shared" si="227"/>
        <v>91</v>
      </c>
      <c r="FA17" s="139">
        <f t="shared" si="227"/>
        <v>500</v>
      </c>
      <c r="FB17" s="139">
        <f t="shared" si="227"/>
        <v>500</v>
      </c>
      <c r="FC17" s="139">
        <f t="shared" si="228"/>
        <v>500</v>
      </c>
      <c r="FD17" s="139">
        <f t="shared" si="228"/>
        <v>500</v>
      </c>
      <c r="FE17" s="139">
        <f t="shared" si="228"/>
        <v>500</v>
      </c>
      <c r="FF17" s="139">
        <f t="shared" si="228"/>
        <v>500</v>
      </c>
      <c r="FG17" s="139">
        <f t="shared" si="228"/>
        <v>500</v>
      </c>
      <c r="FH17" s="139">
        <f t="shared" si="228"/>
        <v>500</v>
      </c>
      <c r="FI17" s="139">
        <f t="shared" si="228"/>
        <v>500</v>
      </c>
      <c r="FJ17" s="139">
        <f t="shared" si="228"/>
        <v>500</v>
      </c>
      <c r="FK17" s="139">
        <f t="shared" si="149"/>
        <v>91</v>
      </c>
      <c r="FL17" s="139">
        <f t="shared" si="149"/>
        <v>102</v>
      </c>
      <c r="FM17" s="139">
        <f t="shared" si="149"/>
        <v>500</v>
      </c>
      <c r="FN17" s="139">
        <f t="shared" si="149"/>
        <v>500</v>
      </c>
      <c r="FO17" s="139">
        <f t="shared" si="149"/>
        <v>500</v>
      </c>
      <c r="FP17" s="139">
        <f t="shared" si="149"/>
        <v>500</v>
      </c>
      <c r="FQ17" s="139">
        <f t="shared" si="149"/>
        <v>500</v>
      </c>
      <c r="FR17" s="139">
        <f t="shared" si="149"/>
        <v>500</v>
      </c>
      <c r="FS17" s="139">
        <f t="shared" si="149"/>
        <v>500</v>
      </c>
      <c r="FT17" s="139">
        <f t="shared" si="149"/>
        <v>500</v>
      </c>
      <c r="FU17" s="139">
        <f t="shared" si="149"/>
        <v>500</v>
      </c>
      <c r="FV17" s="139">
        <f t="shared" si="149"/>
        <v>500</v>
      </c>
      <c r="FW17" s="139">
        <f t="shared" si="149"/>
        <v>500</v>
      </c>
      <c r="FX17" s="139">
        <f t="shared" si="149"/>
        <v>500</v>
      </c>
      <c r="FY17" s="139">
        <f t="shared" si="149"/>
        <v>500</v>
      </c>
      <c r="FZ17" s="139">
        <f t="shared" si="149"/>
        <v>500</v>
      </c>
      <c r="GA17" s="139">
        <f t="shared" si="213"/>
        <v>500</v>
      </c>
      <c r="GB17" s="139">
        <f t="shared" si="213"/>
        <v>500</v>
      </c>
      <c r="GC17" s="139">
        <f t="shared" si="213"/>
        <v>500</v>
      </c>
      <c r="GD17" s="139">
        <f t="shared" si="213"/>
        <v>500</v>
      </c>
      <c r="GE17" s="139">
        <f t="shared" si="213"/>
        <v>500</v>
      </c>
      <c r="GF17" s="139">
        <f t="shared" si="213"/>
        <v>500</v>
      </c>
      <c r="GG17" s="139">
        <f t="shared" si="213"/>
        <v>500</v>
      </c>
      <c r="GH17" s="139">
        <f t="shared" si="213"/>
        <v>500</v>
      </c>
      <c r="GI17" s="139">
        <f t="shared" si="213"/>
        <v>500</v>
      </c>
      <c r="GJ17" s="139">
        <f t="shared" si="213"/>
        <v>500</v>
      </c>
      <c r="GK17" s="139">
        <f t="shared" si="213"/>
        <v>500</v>
      </c>
      <c r="GL17" s="139">
        <f t="shared" si="213"/>
        <v>500</v>
      </c>
      <c r="GM17" s="139">
        <f t="shared" si="150"/>
        <v>500</v>
      </c>
      <c r="GN17" s="139">
        <f t="shared" si="39"/>
        <v>500</v>
      </c>
      <c r="GO17" s="139">
        <f t="shared" si="39"/>
        <v>500</v>
      </c>
      <c r="GP17" s="139">
        <f t="shared" si="39"/>
        <v>500</v>
      </c>
      <c r="GQ17" s="139">
        <f t="shared" si="39"/>
        <v>500</v>
      </c>
      <c r="GR17" s="139">
        <f t="shared" si="39"/>
        <v>500</v>
      </c>
      <c r="GS17" s="139">
        <f t="shared" si="39"/>
        <v>500</v>
      </c>
      <c r="GT17" s="139">
        <f t="shared" si="39"/>
        <v>500</v>
      </c>
      <c r="GU17" s="139">
        <f t="shared" si="229"/>
        <v>500</v>
      </c>
      <c r="GV17" s="139">
        <f t="shared" si="229"/>
        <v>500</v>
      </c>
      <c r="GW17" s="139">
        <f t="shared" si="229"/>
        <v>500</v>
      </c>
      <c r="GX17" s="139">
        <f t="shared" si="229"/>
        <v>500</v>
      </c>
      <c r="GY17" s="139">
        <f t="shared" si="229"/>
        <v>500</v>
      </c>
      <c r="GZ17" s="139">
        <f t="shared" si="229"/>
        <v>500</v>
      </c>
      <c r="HA17" s="139">
        <f t="shared" si="229"/>
        <v>500</v>
      </c>
      <c r="HB17" s="139">
        <f t="shared" si="229"/>
        <v>500</v>
      </c>
      <c r="HC17" s="139"/>
      <c r="HD17" s="139">
        <f t="shared" si="230"/>
        <v>0</v>
      </c>
      <c r="HE17" s="139">
        <f t="shared" si="231"/>
        <v>0</v>
      </c>
      <c r="HF17" s="138">
        <f ca="1">IF(DATEDIF($E17,$A$1,"m")&lt;12,1,0)</f>
        <v>0</v>
      </c>
      <c r="HG17" s="145" t="e">
        <f t="shared" si="50"/>
        <v>#REF!</v>
      </c>
      <c r="HH17" s="145"/>
      <c r="HI17" s="139" t="e">
        <f>IF($B17="A",$HG17,"除外")</f>
        <v>#REF!</v>
      </c>
      <c r="HJ17" s="146" t="e">
        <f t="shared" si="163"/>
        <v>#REF!</v>
      </c>
      <c r="HK17" s="146" t="e">
        <f t="shared" si="164"/>
        <v>#REF!</v>
      </c>
      <c r="HL17" s="146" t="e">
        <f t="shared" si="165"/>
        <v>#REF!</v>
      </c>
      <c r="HM17" s="146" t="e">
        <f t="shared" si="232"/>
        <v>#REF!</v>
      </c>
      <c r="HN17" s="146" t="e">
        <f t="shared" ca="1" si="233"/>
        <v>#REF!</v>
      </c>
      <c r="HO17" s="139" t="e">
        <f t="shared" si="168"/>
        <v>#REF!</v>
      </c>
      <c r="HP17" s="139" t="e">
        <f t="shared" si="169"/>
        <v>#REF!</v>
      </c>
      <c r="HQ17" s="139" t="str">
        <f>+$D17</f>
        <v>檜垣　有司</v>
      </c>
      <c r="HR17" s="147" t="e">
        <f t="shared" si="53"/>
        <v>#REF!</v>
      </c>
      <c r="HS17" s="148" t="str">
        <f t="shared" si="234"/>
        <v>資格基準未達</v>
      </c>
      <c r="HT17" s="141" t="str">
        <f t="shared" ca="1" si="235"/>
        <v>強化会参加数不足</v>
      </c>
      <c r="HU17" s="148" t="e">
        <f t="shared" si="236"/>
        <v>#REF!</v>
      </c>
      <c r="HV17" s="148" t="e">
        <f t="shared" si="174"/>
        <v>#REF!</v>
      </c>
      <c r="HW17" s="139" t="e">
        <f t="shared" si="56"/>
        <v>#REF!</v>
      </c>
      <c r="HX17" s="146" t="e">
        <f t="shared" si="175"/>
        <v>#REF!</v>
      </c>
      <c r="HY17" s="149">
        <f t="shared" si="176"/>
        <v>443.14285714285717</v>
      </c>
      <c r="HZ17" s="139">
        <f>SMALL(($EI17:$EK17,$EM17:$FJ17),HZ$4)</f>
        <v>102</v>
      </c>
      <c r="IA17" s="139">
        <f>SMALL(($EI17:$EK17,$EM17:$FJ17),IA$4)</f>
        <v>500</v>
      </c>
      <c r="IB17" s="139">
        <f>SMALL(($EI17:$EK17,$EM17:$FJ17),IB$4)</f>
        <v>500</v>
      </c>
      <c r="IC17" s="139">
        <f>SMALL(($EI17:$EK17,$EM17:$FJ17),IC$4)</f>
        <v>500</v>
      </c>
      <c r="ID17" s="139">
        <f>SMALL(($EI17:$EK17,$EM17:$FJ17),ID$4)</f>
        <v>500</v>
      </c>
      <c r="IE17" s="139">
        <f t="shared" si="177"/>
        <v>500</v>
      </c>
      <c r="IF17" s="139">
        <f t="shared" si="177"/>
        <v>500</v>
      </c>
      <c r="IG17" s="139"/>
      <c r="IH17" s="139" t="str">
        <f t="shared" si="178"/>
        <v/>
      </c>
      <c r="II17" s="139"/>
      <c r="IJ17" s="139" t="str">
        <f>IF($B17="B",$HG17,"除外")</f>
        <v>除外</v>
      </c>
      <c r="IK17" s="146" t="e">
        <f t="shared" si="180"/>
        <v>#REF!</v>
      </c>
      <c r="IL17" s="146" t="e">
        <f t="shared" si="181"/>
        <v>#REF!</v>
      </c>
      <c r="IM17" s="139" t="e">
        <f t="shared" si="182"/>
        <v>#REF!</v>
      </c>
      <c r="IN17" s="146" t="e">
        <f t="shared" ca="1" si="237"/>
        <v>#REF!</v>
      </c>
      <c r="IO17" s="146" t="e">
        <f t="shared" ca="1" si="238"/>
        <v>#REF!</v>
      </c>
      <c r="IP17" s="139" t="str">
        <f t="shared" si="59"/>
        <v/>
      </c>
      <c r="IQ17" s="139" t="str">
        <f t="shared" si="185"/>
        <v/>
      </c>
      <c r="IR17" s="139" t="str">
        <f>+$D17</f>
        <v>檜垣　有司</v>
      </c>
      <c r="IS17" s="150">
        <f t="shared" si="60"/>
        <v>11102</v>
      </c>
      <c r="IT17" s="139" t="str">
        <f t="shared" si="239"/>
        <v>資格基準未達</v>
      </c>
      <c r="IU17" s="141" t="str">
        <f t="shared" ca="1" si="240"/>
        <v>強化会参加数不足</v>
      </c>
      <c r="IV17" s="147">
        <f t="shared" si="241"/>
        <v>13102</v>
      </c>
      <c r="IW17" s="147">
        <f t="shared" si="190"/>
        <v>13102</v>
      </c>
      <c r="IX17" s="141" t="str">
        <f>IF($B17="B",HY17,"")</f>
        <v/>
      </c>
      <c r="IY17" s="141"/>
      <c r="IZ17" s="146" t="str">
        <f t="shared" si="192"/>
        <v/>
      </c>
      <c r="JA17" s="139" t="str">
        <f t="shared" si="193"/>
        <v/>
      </c>
      <c r="JB17" s="132"/>
      <c r="JC17" s="160">
        <v>12</v>
      </c>
      <c r="JD17" s="161" t="e">
        <f t="shared" si="194"/>
        <v>#N/A</v>
      </c>
      <c r="JE17" s="162" t="e">
        <f t="shared" si="195"/>
        <v>#N/A</v>
      </c>
      <c r="JF17" s="162" t="e">
        <f t="shared" si="196"/>
        <v>#N/A</v>
      </c>
      <c r="JG17" s="162" t="e">
        <f t="shared" si="201"/>
        <v>#N/A</v>
      </c>
      <c r="JH17" s="162"/>
      <c r="JI17" s="163" t="e">
        <f t="shared" si="202"/>
        <v>#N/A</v>
      </c>
      <c r="JJ17" s="164"/>
      <c r="JK17" s="160">
        <v>12</v>
      </c>
      <c r="JL17" s="160" t="e">
        <f t="shared" si="203"/>
        <v>#N/A</v>
      </c>
      <c r="JM17" s="162" t="e">
        <f t="shared" si="204"/>
        <v>#N/A</v>
      </c>
      <c r="JN17" s="163" t="e">
        <f t="shared" si="205"/>
        <v>#N/A</v>
      </c>
      <c r="JO17" s="165" t="e">
        <f t="shared" si="206"/>
        <v>#N/A</v>
      </c>
      <c r="JP17" s="165"/>
      <c r="JQ17" s="163" t="e">
        <f t="shared" si="207"/>
        <v>#N/A</v>
      </c>
      <c r="JR17" s="132"/>
      <c r="JS17" s="171">
        <v>11</v>
      </c>
      <c r="JT17" s="188" t="e">
        <f t="shared" si="208"/>
        <v>#REF!</v>
      </c>
      <c r="JU17" s="172" t="e">
        <f t="shared" si="209"/>
        <v>#REF!</v>
      </c>
      <c r="JV17" s="120" t="e">
        <f t="shared" si="210"/>
        <v>#REF!</v>
      </c>
      <c r="JW17" s="118" t="e">
        <f t="shared" si="211"/>
        <v>#REF!</v>
      </c>
      <c r="JX17" s="120" t="str">
        <f t="shared" si="212"/>
        <v/>
      </c>
      <c r="JY17" s="6"/>
      <c r="JZ17" s="6"/>
      <c r="KA17" s="6"/>
      <c r="KB17" s="6"/>
      <c r="KC17" s="6"/>
    </row>
    <row r="18" spans="1:289" ht="16.5" x14ac:dyDescent="0.35">
      <c r="A18" s="155">
        <v>14</v>
      </c>
      <c r="B18" s="156" t="s">
        <v>1</v>
      </c>
      <c r="C18" s="157"/>
      <c r="D18" s="125" t="s">
        <v>212</v>
      </c>
      <c r="E18" s="126">
        <v>43191</v>
      </c>
      <c r="F18" s="127"/>
      <c r="G18" s="128">
        <f t="shared" ca="1" si="197"/>
        <v>14</v>
      </c>
      <c r="H18" s="129"/>
      <c r="I18" s="129"/>
      <c r="J18" s="129"/>
      <c r="K18" s="129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2"/>
      <c r="AS18" s="133">
        <f t="shared" si="220"/>
        <v>0</v>
      </c>
      <c r="AT18" s="199"/>
      <c r="AU18" s="200"/>
      <c r="AV18" s="136">
        <f t="shared" si="221"/>
        <v>0</v>
      </c>
      <c r="AW18" s="137" t="str">
        <f ca="1">IF(D18="","",IF(HF18=1,"強化会入会後1年未満",IF(AV18&lt;2,"強化会参加数不足",IF(EH18&lt;150,EH18,"出場回数不足"))))</f>
        <v>強化会参加数不足</v>
      </c>
      <c r="AX18" s="137">
        <f>IF(COUNTIF(H18:AQ18,"&gt;0")&gt;0,SUM(H18:AQ18)/COUNTIF(H18:AQ18,"&gt;0"),0)</f>
        <v>0</v>
      </c>
      <c r="AY18" s="138">
        <f t="shared" si="222"/>
        <v>0</v>
      </c>
      <c r="AZ18" s="138">
        <f t="shared" si="222"/>
        <v>0</v>
      </c>
      <c r="BA18" s="138">
        <f t="shared" si="222"/>
        <v>0</v>
      </c>
      <c r="BB18" s="138">
        <f t="shared" si="222"/>
        <v>0</v>
      </c>
      <c r="BC18" s="138">
        <f t="shared" si="222"/>
        <v>0</v>
      </c>
      <c r="BD18" s="138">
        <f t="shared" si="222"/>
        <v>0</v>
      </c>
      <c r="BE18" s="138">
        <f t="shared" si="222"/>
        <v>0</v>
      </c>
      <c r="BF18" s="138">
        <f t="shared" si="222"/>
        <v>0</v>
      </c>
      <c r="BG18" s="138">
        <f t="shared" si="222"/>
        <v>0</v>
      </c>
      <c r="BH18" s="138">
        <f t="shared" si="222"/>
        <v>0</v>
      </c>
      <c r="BI18" s="138">
        <f t="shared" si="223"/>
        <v>0</v>
      </c>
      <c r="BJ18" s="138">
        <f t="shared" si="223"/>
        <v>0</v>
      </c>
      <c r="BK18" s="138">
        <f t="shared" si="223"/>
        <v>0</v>
      </c>
      <c r="BL18" s="138">
        <f t="shared" si="223"/>
        <v>0</v>
      </c>
      <c r="BM18" s="138">
        <f t="shared" si="223"/>
        <v>0</v>
      </c>
      <c r="BN18" s="138">
        <f t="shared" si="223"/>
        <v>0</v>
      </c>
      <c r="BO18" s="138">
        <f t="shared" si="223"/>
        <v>0</v>
      </c>
      <c r="BP18" s="138">
        <f t="shared" si="223"/>
        <v>0</v>
      </c>
      <c r="BQ18" s="138">
        <f t="shared" si="223"/>
        <v>0</v>
      </c>
      <c r="BR18" s="138">
        <f t="shared" si="223"/>
        <v>0</v>
      </c>
      <c r="BS18" s="138">
        <f t="shared" si="224"/>
        <v>0</v>
      </c>
      <c r="BT18" s="138">
        <f t="shared" si="224"/>
        <v>0</v>
      </c>
      <c r="BU18" s="138">
        <f t="shared" si="224"/>
        <v>0</v>
      </c>
      <c r="BV18" s="138">
        <f t="shared" si="224"/>
        <v>0</v>
      </c>
      <c r="BW18" s="138">
        <f t="shared" si="224"/>
        <v>0</v>
      </c>
      <c r="BX18" s="138">
        <f t="shared" si="224"/>
        <v>0</v>
      </c>
      <c r="BY18" s="138">
        <f t="shared" si="224"/>
        <v>0</v>
      </c>
      <c r="BZ18" s="138">
        <f t="shared" si="224"/>
        <v>0</v>
      </c>
      <c r="CA18" s="138">
        <f t="shared" si="224"/>
        <v>0</v>
      </c>
      <c r="CB18" s="138">
        <f t="shared" si="224"/>
        <v>0</v>
      </c>
      <c r="CC18" s="138">
        <f t="shared" si="225"/>
        <v>0</v>
      </c>
      <c r="CD18" s="138">
        <f t="shared" si="225"/>
        <v>0</v>
      </c>
      <c r="CE18" s="138">
        <f t="shared" si="225"/>
        <v>0</v>
      </c>
      <c r="CF18" s="138">
        <f t="shared" si="225"/>
        <v>0</v>
      </c>
      <c r="CG18" s="138">
        <f t="shared" si="225"/>
        <v>0</v>
      </c>
      <c r="CH18" s="138">
        <f t="shared" si="225"/>
        <v>0</v>
      </c>
      <c r="CI18" s="138">
        <f t="shared" si="100"/>
        <v>0</v>
      </c>
      <c r="CJ18" s="138">
        <f t="shared" si="101"/>
        <v>0</v>
      </c>
      <c r="CK18" s="138">
        <f t="shared" si="102"/>
        <v>0</v>
      </c>
      <c r="CL18" s="138">
        <f t="shared" si="103"/>
        <v>0</v>
      </c>
      <c r="CM18" s="139">
        <f t="shared" si="215"/>
        <v>500</v>
      </c>
      <c r="CN18" s="139">
        <f t="shared" si="215"/>
        <v>500</v>
      </c>
      <c r="CO18" s="139">
        <f t="shared" si="215"/>
        <v>500</v>
      </c>
      <c r="CP18" s="139">
        <f t="shared" si="215"/>
        <v>500</v>
      </c>
      <c r="CQ18" s="139">
        <f t="shared" si="215"/>
        <v>500</v>
      </c>
      <c r="CR18" s="139">
        <f t="shared" si="215"/>
        <v>500</v>
      </c>
      <c r="CS18" s="139">
        <f t="shared" si="215"/>
        <v>500</v>
      </c>
      <c r="CT18" s="139">
        <f t="shared" si="215"/>
        <v>500</v>
      </c>
      <c r="CU18" s="139">
        <f t="shared" si="215"/>
        <v>500</v>
      </c>
      <c r="CV18" s="139">
        <f t="shared" si="215"/>
        <v>500</v>
      </c>
      <c r="CW18" s="139">
        <f t="shared" si="216"/>
        <v>500</v>
      </c>
      <c r="CX18" s="139">
        <f t="shared" si="216"/>
        <v>500</v>
      </c>
      <c r="CY18" s="139">
        <f t="shared" si="216"/>
        <v>500</v>
      </c>
      <c r="CZ18" s="139">
        <f t="shared" si="216"/>
        <v>500</v>
      </c>
      <c r="DA18" s="139">
        <f t="shared" si="216"/>
        <v>500</v>
      </c>
      <c r="DB18" s="139">
        <f t="shared" si="216"/>
        <v>500</v>
      </c>
      <c r="DC18" s="139">
        <f t="shared" si="216"/>
        <v>500</v>
      </c>
      <c r="DD18" s="139">
        <f t="shared" si="216"/>
        <v>500</v>
      </c>
      <c r="DE18" s="139">
        <f t="shared" si="216"/>
        <v>500</v>
      </c>
      <c r="DF18" s="139">
        <f t="shared" si="216"/>
        <v>500</v>
      </c>
      <c r="DG18" s="139">
        <f t="shared" si="217"/>
        <v>500</v>
      </c>
      <c r="DH18" s="139">
        <f t="shared" si="217"/>
        <v>500</v>
      </c>
      <c r="DI18" s="139">
        <f t="shared" si="217"/>
        <v>500</v>
      </c>
      <c r="DJ18" s="139">
        <f t="shared" si="217"/>
        <v>500</v>
      </c>
      <c r="DK18" s="139">
        <f t="shared" si="217"/>
        <v>500</v>
      </c>
      <c r="DL18" s="139">
        <f t="shared" si="217"/>
        <v>500</v>
      </c>
      <c r="DM18" s="139">
        <f t="shared" si="217"/>
        <v>500</v>
      </c>
      <c r="DN18" s="139">
        <f t="shared" si="217"/>
        <v>500</v>
      </c>
      <c r="DO18" s="139">
        <f t="shared" si="217"/>
        <v>500</v>
      </c>
      <c r="DP18" s="139">
        <f t="shared" si="217"/>
        <v>500</v>
      </c>
      <c r="DQ18" s="140">
        <f t="shared" si="104"/>
        <v>2500</v>
      </c>
      <c r="DR18" s="140">
        <f t="shared" si="105"/>
        <v>500</v>
      </c>
      <c r="DS18" s="140">
        <f t="shared" si="106"/>
        <v>1000</v>
      </c>
      <c r="DT18" s="140">
        <f t="shared" si="107"/>
        <v>500</v>
      </c>
      <c r="DU18" s="141">
        <f t="shared" si="108"/>
        <v>500</v>
      </c>
      <c r="DV18" s="139">
        <f t="shared" si="109"/>
        <v>0</v>
      </c>
      <c r="DW18" s="139">
        <f t="shared" si="110"/>
        <v>0</v>
      </c>
      <c r="DX18" s="139">
        <f t="shared" si="111"/>
        <v>0</v>
      </c>
      <c r="DY18" s="139">
        <f t="shared" si="112"/>
        <v>0</v>
      </c>
      <c r="DZ18" s="139">
        <f t="shared" si="113"/>
        <v>0</v>
      </c>
      <c r="EA18" s="139">
        <f t="shared" si="114"/>
        <v>0</v>
      </c>
      <c r="EB18" s="139">
        <f t="shared" si="115"/>
        <v>0</v>
      </c>
      <c r="EC18" s="139">
        <f t="shared" si="116"/>
        <v>0</v>
      </c>
      <c r="ED18" s="141">
        <f t="shared" si="117"/>
        <v>500</v>
      </c>
      <c r="EE18" s="142">
        <f t="shared" si="118"/>
        <v>0</v>
      </c>
      <c r="EF18" s="143" t="str">
        <f>IF(D18="","",IF(EE18&lt;5,"出場回数不足",IF(CK18=1,ED18,"出場回数不足")))</f>
        <v>出場回数不足</v>
      </c>
      <c r="EG18" s="192">
        <f t="shared" si="120"/>
        <v>1000</v>
      </c>
      <c r="EH18" s="192">
        <f t="shared" si="9"/>
        <v>1500</v>
      </c>
      <c r="EI18" s="139">
        <f t="shared" si="226"/>
        <v>500</v>
      </c>
      <c r="EJ18" s="139">
        <f t="shared" si="226"/>
        <v>500</v>
      </c>
      <c r="EK18" s="139">
        <f t="shared" si="226"/>
        <v>500</v>
      </c>
      <c r="EL18" s="139">
        <f t="shared" si="226"/>
        <v>500</v>
      </c>
      <c r="EM18" s="139">
        <f t="shared" si="226"/>
        <v>500</v>
      </c>
      <c r="EN18" s="139">
        <f t="shared" si="226"/>
        <v>500</v>
      </c>
      <c r="EO18" s="139">
        <f t="shared" si="226"/>
        <v>500</v>
      </c>
      <c r="EP18" s="139">
        <f t="shared" si="226"/>
        <v>500</v>
      </c>
      <c r="EQ18" s="139">
        <f t="shared" si="226"/>
        <v>500</v>
      </c>
      <c r="ER18" s="139">
        <f t="shared" si="226"/>
        <v>500</v>
      </c>
      <c r="ES18" s="139">
        <f t="shared" si="227"/>
        <v>500</v>
      </c>
      <c r="ET18" s="139">
        <f t="shared" si="227"/>
        <v>500</v>
      </c>
      <c r="EU18" s="139">
        <f t="shared" si="227"/>
        <v>500</v>
      </c>
      <c r="EV18" s="139">
        <f t="shared" si="227"/>
        <v>500</v>
      </c>
      <c r="EW18" s="139">
        <f t="shared" si="227"/>
        <v>500</v>
      </c>
      <c r="EX18" s="139">
        <f t="shared" si="227"/>
        <v>500</v>
      </c>
      <c r="EY18" s="139">
        <f t="shared" si="227"/>
        <v>500</v>
      </c>
      <c r="EZ18" s="139">
        <f t="shared" si="227"/>
        <v>500</v>
      </c>
      <c r="FA18" s="139">
        <f t="shared" si="227"/>
        <v>500</v>
      </c>
      <c r="FB18" s="139">
        <f t="shared" si="227"/>
        <v>500</v>
      </c>
      <c r="FC18" s="139">
        <f t="shared" si="228"/>
        <v>500</v>
      </c>
      <c r="FD18" s="139">
        <f t="shared" si="228"/>
        <v>500</v>
      </c>
      <c r="FE18" s="139">
        <f t="shared" si="228"/>
        <v>500</v>
      </c>
      <c r="FF18" s="139">
        <f t="shared" si="228"/>
        <v>500</v>
      </c>
      <c r="FG18" s="139">
        <f t="shared" si="228"/>
        <v>500</v>
      </c>
      <c r="FH18" s="139">
        <f t="shared" si="228"/>
        <v>500</v>
      </c>
      <c r="FI18" s="139">
        <f t="shared" si="228"/>
        <v>500</v>
      </c>
      <c r="FJ18" s="139">
        <f t="shared" si="228"/>
        <v>500</v>
      </c>
      <c r="FK18" s="139">
        <f t="shared" si="149"/>
        <v>500</v>
      </c>
      <c r="FL18" s="139">
        <f t="shared" si="149"/>
        <v>500</v>
      </c>
      <c r="FM18" s="139">
        <f t="shared" si="149"/>
        <v>500</v>
      </c>
      <c r="FN18" s="139">
        <f t="shared" si="149"/>
        <v>500</v>
      </c>
      <c r="FO18" s="139">
        <f t="shared" si="149"/>
        <v>500</v>
      </c>
      <c r="FP18" s="139">
        <f t="shared" si="149"/>
        <v>500</v>
      </c>
      <c r="FQ18" s="139">
        <f t="shared" si="149"/>
        <v>500</v>
      </c>
      <c r="FR18" s="139">
        <f t="shared" si="149"/>
        <v>500</v>
      </c>
      <c r="FS18" s="139">
        <f t="shared" si="149"/>
        <v>500</v>
      </c>
      <c r="FT18" s="139">
        <f t="shared" si="149"/>
        <v>500</v>
      </c>
      <c r="FU18" s="139">
        <f t="shared" si="149"/>
        <v>500</v>
      </c>
      <c r="FV18" s="139">
        <f t="shared" si="149"/>
        <v>500</v>
      </c>
      <c r="FW18" s="139">
        <f t="shared" si="149"/>
        <v>500</v>
      </c>
      <c r="FX18" s="139">
        <f t="shared" si="149"/>
        <v>500</v>
      </c>
      <c r="FY18" s="139">
        <f t="shared" si="149"/>
        <v>500</v>
      </c>
      <c r="FZ18" s="139">
        <f t="shared" si="149"/>
        <v>500</v>
      </c>
      <c r="GA18" s="139">
        <f t="shared" si="213"/>
        <v>500</v>
      </c>
      <c r="GB18" s="139">
        <f t="shared" si="213"/>
        <v>500</v>
      </c>
      <c r="GC18" s="139">
        <f t="shared" si="213"/>
        <v>500</v>
      </c>
      <c r="GD18" s="139">
        <f t="shared" si="213"/>
        <v>500</v>
      </c>
      <c r="GE18" s="139">
        <f t="shared" si="213"/>
        <v>500</v>
      </c>
      <c r="GF18" s="139">
        <f t="shared" si="213"/>
        <v>500</v>
      </c>
      <c r="GG18" s="139">
        <f t="shared" si="213"/>
        <v>500</v>
      </c>
      <c r="GH18" s="139">
        <f t="shared" si="213"/>
        <v>500</v>
      </c>
      <c r="GI18" s="139">
        <f t="shared" si="213"/>
        <v>500</v>
      </c>
      <c r="GJ18" s="139">
        <f t="shared" si="213"/>
        <v>500</v>
      </c>
      <c r="GK18" s="139">
        <f t="shared" si="213"/>
        <v>500</v>
      </c>
      <c r="GL18" s="139">
        <f t="shared" si="213"/>
        <v>500</v>
      </c>
      <c r="GM18" s="139">
        <f t="shared" si="150"/>
        <v>500</v>
      </c>
      <c r="GN18" s="139">
        <f t="shared" si="39"/>
        <v>500</v>
      </c>
      <c r="GO18" s="139">
        <f t="shared" si="39"/>
        <v>500</v>
      </c>
      <c r="GP18" s="139">
        <f t="shared" si="39"/>
        <v>500</v>
      </c>
      <c r="GQ18" s="139">
        <f t="shared" si="39"/>
        <v>500</v>
      </c>
      <c r="GR18" s="139">
        <f t="shared" si="39"/>
        <v>500</v>
      </c>
      <c r="GS18" s="139">
        <f t="shared" si="39"/>
        <v>500</v>
      </c>
      <c r="GT18" s="139">
        <f t="shared" si="39"/>
        <v>500</v>
      </c>
      <c r="GU18" s="139">
        <f t="shared" si="229"/>
        <v>500</v>
      </c>
      <c r="GV18" s="139">
        <f t="shared" si="229"/>
        <v>500</v>
      </c>
      <c r="GW18" s="139">
        <f t="shared" si="229"/>
        <v>500</v>
      </c>
      <c r="GX18" s="139">
        <f t="shared" si="229"/>
        <v>500</v>
      </c>
      <c r="GY18" s="139">
        <f t="shared" si="229"/>
        <v>500</v>
      </c>
      <c r="GZ18" s="139">
        <f t="shared" si="229"/>
        <v>500</v>
      </c>
      <c r="HA18" s="139">
        <f t="shared" si="229"/>
        <v>500</v>
      </c>
      <c r="HB18" s="139">
        <f t="shared" si="229"/>
        <v>500</v>
      </c>
      <c r="HC18" s="139"/>
      <c r="HD18" s="139">
        <f t="shared" si="230"/>
        <v>0</v>
      </c>
      <c r="HE18" s="139">
        <f t="shared" si="231"/>
        <v>0</v>
      </c>
      <c r="HF18" s="138">
        <f ca="1">IF(DATEDIF($E18,$A$1,"m")&lt;12,1,0)</f>
        <v>0</v>
      </c>
      <c r="HG18" s="145" t="e">
        <f t="shared" si="50"/>
        <v>#REF!</v>
      </c>
      <c r="HH18" s="145"/>
      <c r="HI18" s="139" t="e">
        <f>IF($B18="A",$HG18,"除外")</f>
        <v>#REF!</v>
      </c>
      <c r="HJ18" s="146" t="e">
        <f t="shared" si="163"/>
        <v>#REF!</v>
      </c>
      <c r="HK18" s="146" t="e">
        <f t="shared" si="164"/>
        <v>#REF!</v>
      </c>
      <c r="HL18" s="146" t="e">
        <f t="shared" si="165"/>
        <v>#REF!</v>
      </c>
      <c r="HM18" s="146" t="e">
        <f t="shared" si="232"/>
        <v>#REF!</v>
      </c>
      <c r="HN18" s="146" t="e">
        <f t="shared" ca="1" si="233"/>
        <v>#REF!</v>
      </c>
      <c r="HO18" s="139" t="e">
        <f t="shared" si="168"/>
        <v>#REF!</v>
      </c>
      <c r="HP18" s="139" t="e">
        <f t="shared" si="169"/>
        <v>#REF!</v>
      </c>
      <c r="HQ18" s="139" t="str">
        <f>+$D18</f>
        <v>藤崎　雄三</v>
      </c>
      <c r="HR18" s="147" t="e">
        <f t="shared" si="53"/>
        <v>#REF!</v>
      </c>
      <c r="HS18" s="148" t="str">
        <f t="shared" si="234"/>
        <v>資格基準未達</v>
      </c>
      <c r="HT18" s="141" t="str">
        <f t="shared" ca="1" si="235"/>
        <v>強化会参加数不足</v>
      </c>
      <c r="HU18" s="148" t="e">
        <f t="shared" si="236"/>
        <v>#REF!</v>
      </c>
      <c r="HV18" s="148" t="e">
        <f t="shared" si="174"/>
        <v>#REF!</v>
      </c>
      <c r="HW18" s="139" t="e">
        <f>IF($HP18=5,$HY18,"")</f>
        <v>#REF!</v>
      </c>
      <c r="HX18" s="146" t="e">
        <f t="shared" si="175"/>
        <v>#REF!</v>
      </c>
      <c r="HY18" s="149">
        <f t="shared" si="176"/>
        <v>500</v>
      </c>
      <c r="HZ18" s="139">
        <f>SMALL(($EI18:$EK18,$EM18:$FJ18),HZ$4)</f>
        <v>500</v>
      </c>
      <c r="IA18" s="139">
        <f>SMALL(($EI18:$EK18,$EM18:$FJ18),IA$4)</f>
        <v>500</v>
      </c>
      <c r="IB18" s="139">
        <f>SMALL(($EI18:$EK18,$EM18:$FJ18),IB$4)</f>
        <v>500</v>
      </c>
      <c r="IC18" s="139">
        <f>SMALL(($EI18:$EK18,$EM18:$FJ18),IC$4)</f>
        <v>500</v>
      </c>
      <c r="ID18" s="139">
        <f>SMALL(($EI18:$EK18,$EM18:$FJ18),ID$4)</f>
        <v>500</v>
      </c>
      <c r="IE18" s="139">
        <f t="shared" si="177"/>
        <v>500</v>
      </c>
      <c r="IF18" s="139">
        <f t="shared" si="177"/>
        <v>500</v>
      </c>
      <c r="IG18" s="139"/>
      <c r="IH18" s="139" t="str">
        <f t="shared" si="178"/>
        <v/>
      </c>
      <c r="II18" s="139"/>
      <c r="IJ18" s="139" t="str">
        <f>IF($B18="B",$HG18,"除外")</f>
        <v>除外</v>
      </c>
      <c r="IK18" s="146" t="e">
        <f t="shared" si="180"/>
        <v>#REF!</v>
      </c>
      <c r="IL18" s="146" t="e">
        <f t="shared" si="181"/>
        <v>#REF!</v>
      </c>
      <c r="IM18" s="139" t="e">
        <f t="shared" si="182"/>
        <v>#REF!</v>
      </c>
      <c r="IN18" s="146" t="e">
        <f t="shared" ca="1" si="237"/>
        <v>#REF!</v>
      </c>
      <c r="IO18" s="146" t="e">
        <f t="shared" ca="1" si="238"/>
        <v>#REF!</v>
      </c>
      <c r="IP18" s="139" t="str">
        <f t="shared" si="59"/>
        <v/>
      </c>
      <c r="IQ18" s="139" t="str">
        <f t="shared" si="185"/>
        <v/>
      </c>
      <c r="IR18" s="139" t="str">
        <f>+$D18</f>
        <v>藤崎　雄三</v>
      </c>
      <c r="IS18" s="150">
        <f t="shared" si="60"/>
        <v>11500</v>
      </c>
      <c r="IT18" s="139" t="str">
        <f t="shared" si="239"/>
        <v>資格基準未達</v>
      </c>
      <c r="IU18" s="141" t="str">
        <f t="shared" ca="1" si="240"/>
        <v>強化会参加数不足</v>
      </c>
      <c r="IV18" s="147">
        <f t="shared" si="241"/>
        <v>13500</v>
      </c>
      <c r="IW18" s="147">
        <f t="shared" si="190"/>
        <v>13500</v>
      </c>
      <c r="IX18" s="141" t="str">
        <f>IF($B18="B",HY18,"")</f>
        <v/>
      </c>
      <c r="IY18" s="141" t="str">
        <f>IF($IQ18=4,$IX18,"")</f>
        <v/>
      </c>
      <c r="IZ18" s="146" t="str">
        <f t="shared" si="192"/>
        <v/>
      </c>
      <c r="JA18" s="139" t="str">
        <f t="shared" si="193"/>
        <v/>
      </c>
      <c r="JB18" s="132"/>
      <c r="JC18" s="160">
        <v>13</v>
      </c>
      <c r="JD18" s="161" t="e">
        <f t="shared" si="194"/>
        <v>#N/A</v>
      </c>
      <c r="JE18" s="162" t="e">
        <f t="shared" si="195"/>
        <v>#N/A</v>
      </c>
      <c r="JF18" s="162" t="e">
        <f t="shared" si="196"/>
        <v>#N/A</v>
      </c>
      <c r="JG18" s="162" t="e">
        <f t="shared" si="201"/>
        <v>#N/A</v>
      </c>
      <c r="JH18" s="162"/>
      <c r="JI18" s="163" t="e">
        <f t="shared" si="202"/>
        <v>#N/A</v>
      </c>
      <c r="JJ18" s="164"/>
      <c r="JK18" s="160">
        <v>13</v>
      </c>
      <c r="JL18" s="160" t="e">
        <f t="shared" si="203"/>
        <v>#N/A</v>
      </c>
      <c r="JM18" s="162" t="e">
        <f t="shared" si="204"/>
        <v>#N/A</v>
      </c>
      <c r="JN18" s="163" t="e">
        <f t="shared" si="205"/>
        <v>#N/A</v>
      </c>
      <c r="JO18" s="165" t="e">
        <f t="shared" si="206"/>
        <v>#N/A</v>
      </c>
      <c r="JP18" s="165"/>
      <c r="JQ18" s="163" t="e">
        <f t="shared" si="207"/>
        <v>#N/A</v>
      </c>
      <c r="JR18" s="132"/>
      <c r="JS18" s="171">
        <v>12</v>
      </c>
      <c r="JT18" s="188" t="e">
        <f t="shared" si="208"/>
        <v>#REF!</v>
      </c>
      <c r="JU18" s="172" t="e">
        <f t="shared" si="209"/>
        <v>#REF!</v>
      </c>
      <c r="JV18" s="120" t="e">
        <f t="shared" si="210"/>
        <v>#REF!</v>
      </c>
      <c r="JW18" s="118" t="e">
        <f t="shared" si="211"/>
        <v>#REF!</v>
      </c>
      <c r="JX18" s="120" t="str">
        <f t="shared" si="212"/>
        <v/>
      </c>
      <c r="JY18" s="6"/>
      <c r="JZ18" s="6"/>
      <c r="KA18" s="6"/>
      <c r="KB18" s="6"/>
      <c r="KC18" s="6"/>
    </row>
    <row r="19" spans="1:289" ht="16.5" x14ac:dyDescent="0.35">
      <c r="A19" s="122">
        <v>15</v>
      </c>
      <c r="B19" s="156" t="s">
        <v>33</v>
      </c>
      <c r="C19" s="157"/>
      <c r="D19" s="125" t="s">
        <v>146</v>
      </c>
      <c r="E19" s="126">
        <v>41214</v>
      </c>
      <c r="F19" s="127" t="s">
        <v>140</v>
      </c>
      <c r="G19" s="128">
        <f t="shared" ca="1" si="197"/>
        <v>79</v>
      </c>
      <c r="H19" s="129"/>
      <c r="I19" s="129"/>
      <c r="J19" s="129"/>
      <c r="K19" s="129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>
        <v>99</v>
      </c>
      <c r="AK19" s="131"/>
      <c r="AL19" s="131"/>
      <c r="AM19" s="131"/>
      <c r="AN19" s="131"/>
      <c r="AO19" s="131"/>
      <c r="AP19" s="131"/>
      <c r="AQ19" s="131"/>
      <c r="AR19" s="132"/>
      <c r="AS19" s="133">
        <f t="shared" si="220"/>
        <v>0</v>
      </c>
      <c r="AT19" s="199"/>
      <c r="AU19" s="200"/>
      <c r="AV19" s="136">
        <f t="shared" si="221"/>
        <v>1</v>
      </c>
      <c r="AW19" s="137" t="str">
        <f ca="1">IF(D19="","",IF(HF19=1,"強化会入会後1年未満",IF(AV19&lt;2,"強化会参加数不足",IF(EH19&lt;150,EH19,"出場回数不足"))))</f>
        <v>強化会参加数不足</v>
      </c>
      <c r="AX19" s="137">
        <f>IF(COUNTIF(H19:AQ19,"&gt;0")&gt;0,SUM(H19:AQ19)/COUNTIF(H19:AQ19,"&gt;0"),0)</f>
        <v>99</v>
      </c>
      <c r="AY19" s="138">
        <f t="shared" si="222"/>
        <v>0</v>
      </c>
      <c r="AZ19" s="138">
        <f t="shared" si="222"/>
        <v>0</v>
      </c>
      <c r="BA19" s="138">
        <f t="shared" si="222"/>
        <v>0</v>
      </c>
      <c r="BB19" s="138">
        <f t="shared" si="222"/>
        <v>0</v>
      </c>
      <c r="BC19" s="138">
        <f t="shared" si="222"/>
        <v>0</v>
      </c>
      <c r="BD19" s="138">
        <f t="shared" si="222"/>
        <v>0</v>
      </c>
      <c r="BE19" s="138">
        <f t="shared" si="222"/>
        <v>0</v>
      </c>
      <c r="BF19" s="138">
        <f t="shared" si="222"/>
        <v>0</v>
      </c>
      <c r="BG19" s="138">
        <f t="shared" si="222"/>
        <v>0</v>
      </c>
      <c r="BH19" s="138">
        <f t="shared" si="222"/>
        <v>0</v>
      </c>
      <c r="BI19" s="138">
        <f t="shared" si="223"/>
        <v>0</v>
      </c>
      <c r="BJ19" s="138">
        <f t="shared" si="223"/>
        <v>0</v>
      </c>
      <c r="BK19" s="138">
        <f t="shared" si="223"/>
        <v>0</v>
      </c>
      <c r="BL19" s="138">
        <f t="shared" si="223"/>
        <v>0</v>
      </c>
      <c r="BM19" s="138">
        <f t="shared" si="223"/>
        <v>0</v>
      </c>
      <c r="BN19" s="138">
        <f t="shared" si="223"/>
        <v>0</v>
      </c>
      <c r="BO19" s="138">
        <f t="shared" si="223"/>
        <v>0</v>
      </c>
      <c r="BP19" s="138">
        <f t="shared" si="223"/>
        <v>0</v>
      </c>
      <c r="BQ19" s="138">
        <f t="shared" si="223"/>
        <v>0</v>
      </c>
      <c r="BR19" s="138">
        <f t="shared" si="223"/>
        <v>0</v>
      </c>
      <c r="BS19" s="138">
        <f t="shared" si="224"/>
        <v>0</v>
      </c>
      <c r="BT19" s="138">
        <f t="shared" si="224"/>
        <v>0</v>
      </c>
      <c r="BU19" s="138">
        <f t="shared" si="224"/>
        <v>0</v>
      </c>
      <c r="BV19" s="138">
        <f t="shared" si="224"/>
        <v>0</v>
      </c>
      <c r="BW19" s="138">
        <f t="shared" si="224"/>
        <v>0</v>
      </c>
      <c r="BX19" s="138">
        <f t="shared" si="224"/>
        <v>0</v>
      </c>
      <c r="BY19" s="138">
        <f t="shared" si="224"/>
        <v>0</v>
      </c>
      <c r="BZ19" s="138">
        <f t="shared" si="224"/>
        <v>0</v>
      </c>
      <c r="CA19" s="138">
        <f t="shared" si="224"/>
        <v>1</v>
      </c>
      <c r="CB19" s="138">
        <f t="shared" si="224"/>
        <v>0</v>
      </c>
      <c r="CC19" s="138">
        <f t="shared" si="225"/>
        <v>0</v>
      </c>
      <c r="CD19" s="138">
        <f t="shared" si="225"/>
        <v>0</v>
      </c>
      <c r="CE19" s="138">
        <f t="shared" si="225"/>
        <v>0</v>
      </c>
      <c r="CF19" s="138">
        <f t="shared" si="225"/>
        <v>0</v>
      </c>
      <c r="CG19" s="138">
        <f t="shared" si="225"/>
        <v>0</v>
      </c>
      <c r="CH19" s="138">
        <f t="shared" si="225"/>
        <v>0</v>
      </c>
      <c r="CI19" s="138">
        <f t="shared" si="100"/>
        <v>0</v>
      </c>
      <c r="CJ19" s="138">
        <f t="shared" si="101"/>
        <v>1</v>
      </c>
      <c r="CK19" s="138">
        <f t="shared" si="102"/>
        <v>0</v>
      </c>
      <c r="CL19" s="138">
        <f t="shared" si="103"/>
        <v>0</v>
      </c>
      <c r="CM19" s="139">
        <f t="shared" si="215"/>
        <v>99</v>
      </c>
      <c r="CN19" s="139">
        <f t="shared" si="215"/>
        <v>500</v>
      </c>
      <c r="CO19" s="139">
        <f t="shared" si="215"/>
        <v>500</v>
      </c>
      <c r="CP19" s="139">
        <f t="shared" si="215"/>
        <v>500</v>
      </c>
      <c r="CQ19" s="139">
        <f t="shared" si="215"/>
        <v>500</v>
      </c>
      <c r="CR19" s="139">
        <f t="shared" si="215"/>
        <v>500</v>
      </c>
      <c r="CS19" s="139">
        <f t="shared" si="215"/>
        <v>500</v>
      </c>
      <c r="CT19" s="139">
        <f t="shared" si="215"/>
        <v>500</v>
      </c>
      <c r="CU19" s="139">
        <f t="shared" si="215"/>
        <v>500</v>
      </c>
      <c r="CV19" s="139">
        <f t="shared" si="215"/>
        <v>500</v>
      </c>
      <c r="CW19" s="139">
        <f t="shared" si="216"/>
        <v>500</v>
      </c>
      <c r="CX19" s="139">
        <f t="shared" si="216"/>
        <v>500</v>
      </c>
      <c r="CY19" s="139">
        <f t="shared" si="216"/>
        <v>500</v>
      </c>
      <c r="CZ19" s="139">
        <f t="shared" si="216"/>
        <v>500</v>
      </c>
      <c r="DA19" s="139">
        <f t="shared" si="216"/>
        <v>500</v>
      </c>
      <c r="DB19" s="139">
        <f t="shared" si="216"/>
        <v>500</v>
      </c>
      <c r="DC19" s="139">
        <f t="shared" si="216"/>
        <v>500</v>
      </c>
      <c r="DD19" s="139">
        <f t="shared" si="216"/>
        <v>500</v>
      </c>
      <c r="DE19" s="139">
        <f t="shared" si="216"/>
        <v>500</v>
      </c>
      <c r="DF19" s="139">
        <f t="shared" si="216"/>
        <v>500</v>
      </c>
      <c r="DG19" s="139">
        <f t="shared" si="217"/>
        <v>500</v>
      </c>
      <c r="DH19" s="139">
        <f t="shared" si="217"/>
        <v>500</v>
      </c>
      <c r="DI19" s="139">
        <f t="shared" si="217"/>
        <v>500</v>
      </c>
      <c r="DJ19" s="139">
        <f t="shared" si="217"/>
        <v>500</v>
      </c>
      <c r="DK19" s="139">
        <f t="shared" si="217"/>
        <v>500</v>
      </c>
      <c r="DL19" s="139">
        <f t="shared" si="217"/>
        <v>500</v>
      </c>
      <c r="DM19" s="139">
        <f t="shared" si="217"/>
        <v>500</v>
      </c>
      <c r="DN19" s="139">
        <f t="shared" si="217"/>
        <v>500</v>
      </c>
      <c r="DO19" s="139">
        <f t="shared" si="217"/>
        <v>500</v>
      </c>
      <c r="DP19" s="139">
        <f t="shared" si="217"/>
        <v>500</v>
      </c>
      <c r="DQ19" s="140">
        <f t="shared" si="104"/>
        <v>2500</v>
      </c>
      <c r="DR19" s="140">
        <f t="shared" si="105"/>
        <v>500</v>
      </c>
      <c r="DS19" s="140">
        <f t="shared" si="106"/>
        <v>599</v>
      </c>
      <c r="DT19" s="140">
        <f t="shared" si="107"/>
        <v>299.5</v>
      </c>
      <c r="DU19" s="141">
        <f t="shared" si="108"/>
        <v>442.71428571428572</v>
      </c>
      <c r="DV19" s="139">
        <f t="shared" si="109"/>
        <v>0</v>
      </c>
      <c r="DW19" s="139">
        <f t="shared" si="110"/>
        <v>0</v>
      </c>
      <c r="DX19" s="139">
        <f t="shared" si="111"/>
        <v>0</v>
      </c>
      <c r="DY19" s="139">
        <f t="shared" si="112"/>
        <v>0</v>
      </c>
      <c r="DZ19" s="139">
        <f t="shared" si="113"/>
        <v>0</v>
      </c>
      <c r="EA19" s="139">
        <f t="shared" si="114"/>
        <v>0</v>
      </c>
      <c r="EB19" s="139">
        <f t="shared" si="115"/>
        <v>99</v>
      </c>
      <c r="EC19" s="139">
        <f t="shared" si="116"/>
        <v>0</v>
      </c>
      <c r="ED19" s="141">
        <f t="shared" si="117"/>
        <v>99</v>
      </c>
      <c r="EE19" s="142">
        <f t="shared" si="118"/>
        <v>1</v>
      </c>
      <c r="EF19" s="143" t="str">
        <f>IF(D19="","",IF(EE19&lt;5,"出場回数不足",IF(CK19=1,ED19,"出場回数不足")))</f>
        <v>出場回数不足</v>
      </c>
      <c r="EG19" s="192">
        <f t="shared" si="120"/>
        <v>599</v>
      </c>
      <c r="EH19" s="192">
        <f t="shared" si="9"/>
        <v>1099</v>
      </c>
      <c r="EI19" s="139">
        <f t="shared" si="226"/>
        <v>500</v>
      </c>
      <c r="EJ19" s="139">
        <f t="shared" si="226"/>
        <v>500</v>
      </c>
      <c r="EK19" s="139">
        <f t="shared" si="226"/>
        <v>500</v>
      </c>
      <c r="EL19" s="139">
        <f t="shared" si="226"/>
        <v>500</v>
      </c>
      <c r="EM19" s="139">
        <f t="shared" si="226"/>
        <v>500</v>
      </c>
      <c r="EN19" s="139">
        <f t="shared" si="226"/>
        <v>500</v>
      </c>
      <c r="EO19" s="139">
        <f t="shared" si="226"/>
        <v>500</v>
      </c>
      <c r="EP19" s="139">
        <f t="shared" si="226"/>
        <v>500</v>
      </c>
      <c r="EQ19" s="139">
        <f t="shared" si="226"/>
        <v>500</v>
      </c>
      <c r="ER19" s="139">
        <f t="shared" si="226"/>
        <v>500</v>
      </c>
      <c r="ES19" s="139">
        <f t="shared" si="227"/>
        <v>500</v>
      </c>
      <c r="ET19" s="139">
        <f t="shared" si="227"/>
        <v>500</v>
      </c>
      <c r="EU19" s="139">
        <f t="shared" si="227"/>
        <v>500</v>
      </c>
      <c r="EV19" s="139">
        <f t="shared" si="227"/>
        <v>500</v>
      </c>
      <c r="EW19" s="139">
        <f t="shared" si="227"/>
        <v>500</v>
      </c>
      <c r="EX19" s="139">
        <f t="shared" si="227"/>
        <v>500</v>
      </c>
      <c r="EY19" s="139">
        <f t="shared" si="227"/>
        <v>500</v>
      </c>
      <c r="EZ19" s="139">
        <f t="shared" si="227"/>
        <v>500</v>
      </c>
      <c r="FA19" s="139">
        <f t="shared" si="227"/>
        <v>500</v>
      </c>
      <c r="FB19" s="139">
        <f t="shared" si="227"/>
        <v>500</v>
      </c>
      <c r="FC19" s="139">
        <f t="shared" si="228"/>
        <v>500</v>
      </c>
      <c r="FD19" s="139">
        <f t="shared" si="228"/>
        <v>500</v>
      </c>
      <c r="FE19" s="139">
        <f t="shared" si="228"/>
        <v>500</v>
      </c>
      <c r="FF19" s="139">
        <f t="shared" si="228"/>
        <v>500</v>
      </c>
      <c r="FG19" s="139">
        <f t="shared" si="228"/>
        <v>500</v>
      </c>
      <c r="FH19" s="139">
        <f t="shared" si="228"/>
        <v>500</v>
      </c>
      <c r="FI19" s="139">
        <f t="shared" si="228"/>
        <v>500</v>
      </c>
      <c r="FJ19" s="139">
        <f t="shared" si="228"/>
        <v>500</v>
      </c>
      <c r="FK19" s="139">
        <f t="shared" si="149"/>
        <v>500</v>
      </c>
      <c r="FL19" s="139">
        <f t="shared" si="149"/>
        <v>500</v>
      </c>
      <c r="FM19" s="139">
        <f t="shared" si="149"/>
        <v>500</v>
      </c>
      <c r="FN19" s="139">
        <f t="shared" si="149"/>
        <v>500</v>
      </c>
      <c r="FO19" s="139">
        <f t="shared" si="149"/>
        <v>500</v>
      </c>
      <c r="FP19" s="139">
        <f t="shared" si="149"/>
        <v>500</v>
      </c>
      <c r="FQ19" s="139">
        <f t="shared" si="149"/>
        <v>500</v>
      </c>
      <c r="FR19" s="139">
        <f t="shared" si="149"/>
        <v>500</v>
      </c>
      <c r="FS19" s="139">
        <f t="shared" si="149"/>
        <v>500</v>
      </c>
      <c r="FT19" s="139">
        <f t="shared" si="149"/>
        <v>500</v>
      </c>
      <c r="FU19" s="139">
        <f t="shared" si="149"/>
        <v>500</v>
      </c>
      <c r="FV19" s="139">
        <f t="shared" si="149"/>
        <v>500</v>
      </c>
      <c r="FW19" s="139">
        <f t="shared" si="149"/>
        <v>500</v>
      </c>
      <c r="FX19" s="139">
        <f t="shared" si="149"/>
        <v>500</v>
      </c>
      <c r="FY19" s="139">
        <f t="shared" si="149"/>
        <v>500</v>
      </c>
      <c r="FZ19" s="139">
        <f t="shared" si="149"/>
        <v>500</v>
      </c>
      <c r="GA19" s="139">
        <f t="shared" si="213"/>
        <v>500</v>
      </c>
      <c r="GB19" s="139">
        <f t="shared" si="213"/>
        <v>500</v>
      </c>
      <c r="GC19" s="139">
        <f t="shared" si="213"/>
        <v>500</v>
      </c>
      <c r="GD19" s="139">
        <f t="shared" si="213"/>
        <v>500</v>
      </c>
      <c r="GE19" s="139">
        <f t="shared" si="213"/>
        <v>500</v>
      </c>
      <c r="GF19" s="139">
        <f t="shared" si="213"/>
        <v>500</v>
      </c>
      <c r="GG19" s="139">
        <f t="shared" si="213"/>
        <v>500</v>
      </c>
      <c r="GH19" s="139">
        <f t="shared" si="213"/>
        <v>500</v>
      </c>
      <c r="GI19" s="139">
        <f t="shared" si="213"/>
        <v>500</v>
      </c>
      <c r="GJ19" s="139">
        <f t="shared" si="213"/>
        <v>500</v>
      </c>
      <c r="GK19" s="139">
        <f t="shared" si="213"/>
        <v>500</v>
      </c>
      <c r="GL19" s="139">
        <f t="shared" si="213"/>
        <v>500</v>
      </c>
      <c r="GM19" s="139">
        <f t="shared" si="150"/>
        <v>99</v>
      </c>
      <c r="GN19" s="139">
        <f t="shared" si="39"/>
        <v>500</v>
      </c>
      <c r="GO19" s="139">
        <f t="shared" si="39"/>
        <v>500</v>
      </c>
      <c r="GP19" s="139">
        <f t="shared" si="39"/>
        <v>500</v>
      </c>
      <c r="GQ19" s="139">
        <f t="shared" si="39"/>
        <v>500</v>
      </c>
      <c r="GR19" s="139">
        <f t="shared" si="39"/>
        <v>500</v>
      </c>
      <c r="GS19" s="139">
        <f t="shared" si="39"/>
        <v>500</v>
      </c>
      <c r="GT19" s="139">
        <f t="shared" si="39"/>
        <v>500</v>
      </c>
      <c r="GU19" s="139">
        <f t="shared" si="229"/>
        <v>99</v>
      </c>
      <c r="GV19" s="139">
        <f t="shared" si="229"/>
        <v>500</v>
      </c>
      <c r="GW19" s="139">
        <f t="shared" si="229"/>
        <v>500</v>
      </c>
      <c r="GX19" s="139">
        <f t="shared" si="229"/>
        <v>500</v>
      </c>
      <c r="GY19" s="139">
        <f t="shared" si="229"/>
        <v>500</v>
      </c>
      <c r="GZ19" s="139">
        <f t="shared" si="229"/>
        <v>500</v>
      </c>
      <c r="HA19" s="139">
        <f t="shared" si="229"/>
        <v>500</v>
      </c>
      <c r="HB19" s="139">
        <f t="shared" si="229"/>
        <v>500</v>
      </c>
      <c r="HC19" s="139"/>
      <c r="HD19" s="139">
        <f t="shared" si="230"/>
        <v>0</v>
      </c>
      <c r="HE19" s="139">
        <f t="shared" si="231"/>
        <v>0</v>
      </c>
      <c r="HF19" s="138">
        <f ca="1">IF(DATEDIF($E19,$A$1,"m")&lt;12,1,0)</f>
        <v>0</v>
      </c>
      <c r="HG19" s="145" t="e">
        <f t="shared" si="50"/>
        <v>#REF!</v>
      </c>
      <c r="HH19" s="145"/>
      <c r="HI19" s="139" t="e">
        <f>IF($B19="A",$HG19,"除外")</f>
        <v>#REF!</v>
      </c>
      <c r="HJ19" s="146" t="e">
        <f t="shared" si="163"/>
        <v>#REF!</v>
      </c>
      <c r="HK19" s="146" t="e">
        <f t="shared" si="164"/>
        <v>#REF!</v>
      </c>
      <c r="HL19" s="146" t="e">
        <f t="shared" si="165"/>
        <v>#REF!</v>
      </c>
      <c r="HM19" s="146" t="e">
        <f t="shared" si="232"/>
        <v>#REF!</v>
      </c>
      <c r="HN19" s="146" t="e">
        <f t="shared" ca="1" si="233"/>
        <v>#REF!</v>
      </c>
      <c r="HO19" s="139" t="e">
        <f t="shared" si="168"/>
        <v>#REF!</v>
      </c>
      <c r="HP19" s="139" t="e">
        <f t="shared" si="169"/>
        <v>#REF!</v>
      </c>
      <c r="HQ19" s="139" t="str">
        <f>+$D19</f>
        <v>細田　泰</v>
      </c>
      <c r="HR19" s="147" t="e">
        <f t="shared" si="53"/>
        <v>#REF!</v>
      </c>
      <c r="HS19" s="148" t="str">
        <f t="shared" si="234"/>
        <v>資格基準未達</v>
      </c>
      <c r="HT19" s="141" t="str">
        <f t="shared" ca="1" si="235"/>
        <v>強化会参加数不足</v>
      </c>
      <c r="HU19" s="148" t="e">
        <f t="shared" si="236"/>
        <v>#REF!</v>
      </c>
      <c r="HV19" s="148" t="e">
        <f t="shared" si="174"/>
        <v>#REF!</v>
      </c>
      <c r="HW19" s="139" t="e">
        <f t="shared" si="56"/>
        <v>#REF!</v>
      </c>
      <c r="HX19" s="146" t="e">
        <f t="shared" si="175"/>
        <v>#REF!</v>
      </c>
      <c r="HY19" s="149">
        <f t="shared" si="176"/>
        <v>442.71428571428572</v>
      </c>
      <c r="HZ19" s="139">
        <f>SMALL(($EI19:$EK19,$EM19:$FJ19),HZ$4)</f>
        <v>500</v>
      </c>
      <c r="IA19" s="139">
        <f>SMALL(($EI19:$EK19,$EM19:$FJ19),IA$4)</f>
        <v>500</v>
      </c>
      <c r="IB19" s="139">
        <f>SMALL(($EI19:$EK19,$EM19:$FJ19),IB$4)</f>
        <v>500</v>
      </c>
      <c r="IC19" s="139">
        <f>SMALL(($EI19:$EK19,$EM19:$FJ19),IC$4)</f>
        <v>500</v>
      </c>
      <c r="ID19" s="139">
        <f>SMALL(($EI19:$EK19,$EM19:$FJ19),ID$4)</f>
        <v>500</v>
      </c>
      <c r="IE19" s="139">
        <f t="shared" si="177"/>
        <v>99</v>
      </c>
      <c r="IF19" s="139">
        <f t="shared" si="177"/>
        <v>500</v>
      </c>
      <c r="IG19" s="139"/>
      <c r="IH19" s="139" t="str">
        <f t="shared" si="178"/>
        <v/>
      </c>
      <c r="II19" s="139"/>
      <c r="IJ19" s="139" t="str">
        <f>IF($B19="B",$HG19,"除外")</f>
        <v>除外</v>
      </c>
      <c r="IK19" s="146" t="e">
        <f t="shared" si="180"/>
        <v>#REF!</v>
      </c>
      <c r="IL19" s="146" t="e">
        <f t="shared" si="181"/>
        <v>#REF!</v>
      </c>
      <c r="IM19" s="139" t="e">
        <f t="shared" si="182"/>
        <v>#REF!</v>
      </c>
      <c r="IN19" s="146" t="e">
        <f t="shared" ca="1" si="237"/>
        <v>#REF!</v>
      </c>
      <c r="IO19" s="146" t="e">
        <f t="shared" ca="1" si="238"/>
        <v>#REF!</v>
      </c>
      <c r="IP19" s="139" t="str">
        <f t="shared" si="59"/>
        <v/>
      </c>
      <c r="IQ19" s="139" t="str">
        <f t="shared" si="185"/>
        <v/>
      </c>
      <c r="IR19" s="139" t="str">
        <f>+$D19</f>
        <v>細田　泰</v>
      </c>
      <c r="IS19" s="150">
        <f t="shared" si="60"/>
        <v>11099</v>
      </c>
      <c r="IT19" s="139" t="str">
        <f t="shared" si="239"/>
        <v>資格基準未達</v>
      </c>
      <c r="IU19" s="141" t="str">
        <f t="shared" ca="1" si="240"/>
        <v>強化会参加数不足</v>
      </c>
      <c r="IV19" s="147">
        <f t="shared" si="241"/>
        <v>13099</v>
      </c>
      <c r="IW19" s="147">
        <f t="shared" si="190"/>
        <v>13099</v>
      </c>
      <c r="IX19" s="141" t="str">
        <f>IF($B19="B",HY19,"")</f>
        <v/>
      </c>
      <c r="IY19" s="141" t="str">
        <f t="shared" ref="IY19:IY64" si="242">IF($IQ19=4,$IX19,"")</f>
        <v/>
      </c>
      <c r="IZ19" s="146" t="str">
        <f t="shared" si="192"/>
        <v/>
      </c>
      <c r="JA19" s="139" t="str">
        <f t="shared" si="193"/>
        <v/>
      </c>
      <c r="JB19" s="132"/>
      <c r="JC19" s="160">
        <v>14</v>
      </c>
      <c r="JD19" s="161" t="e">
        <f t="shared" si="194"/>
        <v>#N/A</v>
      </c>
      <c r="JE19" s="162" t="e">
        <f t="shared" si="195"/>
        <v>#N/A</v>
      </c>
      <c r="JF19" s="162" t="e">
        <f t="shared" si="196"/>
        <v>#N/A</v>
      </c>
      <c r="JG19" s="162" t="e">
        <f t="shared" si="201"/>
        <v>#N/A</v>
      </c>
      <c r="JH19" s="162"/>
      <c r="JI19" s="163" t="e">
        <f t="shared" si="202"/>
        <v>#N/A</v>
      </c>
      <c r="JJ19" s="164"/>
      <c r="JK19" s="160">
        <v>14</v>
      </c>
      <c r="JL19" s="160" t="e">
        <f t="shared" si="203"/>
        <v>#N/A</v>
      </c>
      <c r="JM19" s="162" t="e">
        <f t="shared" si="204"/>
        <v>#N/A</v>
      </c>
      <c r="JN19" s="163" t="e">
        <f t="shared" si="205"/>
        <v>#N/A</v>
      </c>
      <c r="JO19" s="165" t="e">
        <f t="shared" si="206"/>
        <v>#N/A</v>
      </c>
      <c r="JP19" s="165"/>
      <c r="JQ19" s="163" t="e">
        <f t="shared" si="207"/>
        <v>#N/A</v>
      </c>
      <c r="JR19" s="132"/>
      <c r="JS19" s="171">
        <v>13</v>
      </c>
      <c r="JT19" s="188" t="e">
        <f t="shared" si="208"/>
        <v>#REF!</v>
      </c>
      <c r="JU19" s="172" t="e">
        <f t="shared" si="209"/>
        <v>#REF!</v>
      </c>
      <c r="JV19" s="120" t="e">
        <f t="shared" si="210"/>
        <v>#REF!</v>
      </c>
      <c r="JW19" s="118" t="e">
        <f t="shared" si="211"/>
        <v>#REF!</v>
      </c>
      <c r="JX19" s="120" t="str">
        <f t="shared" si="212"/>
        <v/>
      </c>
      <c r="JY19" s="6"/>
      <c r="JZ19" s="6"/>
      <c r="KA19" s="6"/>
      <c r="KB19" s="6"/>
      <c r="KC19" s="6"/>
    </row>
    <row r="20" spans="1:289" ht="16.5" x14ac:dyDescent="0.35">
      <c r="A20" s="155">
        <v>16</v>
      </c>
      <c r="B20" s="156" t="s">
        <v>33</v>
      </c>
      <c r="C20" s="157"/>
      <c r="D20" s="125" t="s">
        <v>147</v>
      </c>
      <c r="E20" s="126">
        <v>41214</v>
      </c>
      <c r="F20" s="127" t="s">
        <v>140</v>
      </c>
      <c r="G20" s="128">
        <f t="shared" ca="1" si="197"/>
        <v>79</v>
      </c>
      <c r="H20" s="129"/>
      <c r="I20" s="129"/>
      <c r="J20" s="129"/>
      <c r="K20" s="129"/>
      <c r="L20" s="130">
        <v>90</v>
      </c>
      <c r="M20" s="130">
        <v>85</v>
      </c>
      <c r="N20" s="130">
        <v>102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>
        <v>89</v>
      </c>
      <c r="AK20" s="131"/>
      <c r="AL20" s="131"/>
      <c r="AM20" s="131"/>
      <c r="AN20" s="131"/>
      <c r="AO20" s="131"/>
      <c r="AP20" s="131"/>
      <c r="AQ20" s="131"/>
      <c r="AR20" s="132"/>
      <c r="AS20" s="133">
        <f t="shared" si="220"/>
        <v>28</v>
      </c>
      <c r="AT20" s="199"/>
      <c r="AU20" s="200"/>
      <c r="AV20" s="136">
        <f t="shared" si="221"/>
        <v>8</v>
      </c>
      <c r="AW20" s="137" t="e">
        <f>IF(#REF!="","",IF(HF20=1,"強化会入会後1年未満",IF(AV20&lt;2,"強化会参加数不足",IF(EH20&lt;150,EH20,"出場回数不足"))))</f>
        <v>#REF!</v>
      </c>
      <c r="AX20" s="137" t="e">
        <f>IF(COUNTIF(#REF!,"&gt;0")&gt;0,SUM(#REF!)/COUNTIF(#REF!,"&gt;0"),0)</f>
        <v>#REF!</v>
      </c>
      <c r="AY20" s="138" t="e">
        <f>IF(#REF!-H$4&gt;0,0,IF(DATEDIF(#REF!,H$4,"m")&lt;12,0,IF(#REF!="",0,1)))</f>
        <v>#REF!</v>
      </c>
      <c r="AZ20" s="138" t="e">
        <f>IF(#REF!-I$4&gt;0,0,IF(DATEDIF(#REF!,I$4,"m")&lt;12,0,IF(#REF!="",0,1)))</f>
        <v>#REF!</v>
      </c>
      <c r="BA20" s="138" t="e">
        <f>IF(#REF!-J$4&gt;0,0,IF(DATEDIF(#REF!,J$4,"m")&lt;12,0,IF(#REF!="",0,1)))</f>
        <v>#REF!</v>
      </c>
      <c r="BB20" s="138" t="e">
        <f>IF(#REF!-K$4&gt;0,0,IF(DATEDIF(#REF!,K$4,"m")&lt;12,0,IF(#REF!="",0,1)))</f>
        <v>#REF!</v>
      </c>
      <c r="BC20" s="138" t="e">
        <f>IF(#REF!-L$4&gt;0,0,IF(DATEDIF(#REF!,L$4,"m")&lt;12,0,IF(#REF!="",0,1)))</f>
        <v>#REF!</v>
      </c>
      <c r="BD20" s="138" t="e">
        <f>IF(#REF!-M$4&gt;0,0,IF(DATEDIF(#REF!,M$4,"m")&lt;12,0,IF(#REF!="",0,1)))</f>
        <v>#REF!</v>
      </c>
      <c r="BE20" s="138" t="e">
        <f>IF(#REF!-N$4&gt;0,0,IF(DATEDIF(#REF!,N$4,"m")&lt;12,0,IF(#REF!="",0,1)))</f>
        <v>#REF!</v>
      </c>
      <c r="BF20" s="138" t="e">
        <f>IF(#REF!-O$4&gt;0,0,IF(DATEDIF(#REF!,O$4,"m")&lt;12,0,IF(#REF!="",0,1)))</f>
        <v>#REF!</v>
      </c>
      <c r="BG20" s="138" t="e">
        <f>IF(#REF!-P$4&gt;0,0,IF(DATEDIF(#REF!,P$4,"m")&lt;12,0,IF(#REF!="",0,1)))</f>
        <v>#REF!</v>
      </c>
      <c r="BH20" s="138" t="e">
        <f>IF(#REF!-Q$4&gt;0,0,IF(DATEDIF(#REF!,Q$4,"m")&lt;12,0,IF(#REF!="",0,1)))</f>
        <v>#REF!</v>
      </c>
      <c r="BI20" s="138" t="e">
        <f>IF(#REF!-R$4&gt;0,0,IF(DATEDIF(#REF!,R$4,"m")&lt;12,0,IF(#REF!="",0,1)))</f>
        <v>#REF!</v>
      </c>
      <c r="BJ20" s="138" t="e">
        <f>IF(#REF!-S$4&gt;0,0,IF(DATEDIF(#REF!,S$4,"m")&lt;12,0,IF(#REF!="",0,1)))</f>
        <v>#REF!</v>
      </c>
      <c r="BK20" s="138" t="e">
        <f>IF(#REF!-T$4&gt;0,0,IF(DATEDIF(#REF!,T$4,"m")&lt;12,0,IF(#REF!="",0,1)))</f>
        <v>#REF!</v>
      </c>
      <c r="BL20" s="138" t="e">
        <f>IF(#REF!-U$4&gt;0,0,IF(DATEDIF(#REF!,U$4,"m")&lt;12,0,IF(#REF!="",0,1)))</f>
        <v>#REF!</v>
      </c>
      <c r="BM20" s="138" t="e">
        <f>IF(#REF!-V$4&gt;0,0,IF(DATEDIF(#REF!,V$4,"m")&lt;12,0,IF(#REF!="",0,1)))</f>
        <v>#REF!</v>
      </c>
      <c r="BN20" s="138" t="e">
        <f>IF(#REF!-W$4&gt;0,0,IF(DATEDIF(#REF!,W$4,"m")&lt;12,0,IF(#REF!="",0,1)))</f>
        <v>#REF!</v>
      </c>
      <c r="BO20" s="138" t="e">
        <f>IF(#REF!-X$4&gt;0,0,IF(DATEDIF(#REF!,X$4,"m")&lt;12,0,IF(#REF!="",0,1)))</f>
        <v>#REF!</v>
      </c>
      <c r="BP20" s="138" t="e">
        <f>IF(#REF!-Y$4&gt;0,0,IF(DATEDIF(#REF!,Y$4,"m")&lt;12,0,IF(#REF!="",0,1)))</f>
        <v>#REF!</v>
      </c>
      <c r="BQ20" s="138" t="e">
        <f>IF(#REF!-Z$4&gt;0,0,IF(DATEDIF(#REF!,Z$4,"m")&lt;12,0,IF(#REF!="",0,1)))</f>
        <v>#REF!</v>
      </c>
      <c r="BR20" s="138" t="e">
        <f>IF(#REF!-AA$4&gt;0,0,IF(DATEDIF(#REF!,AA$4,"m")&lt;12,0,IF(#REF!="",0,1)))</f>
        <v>#REF!</v>
      </c>
      <c r="BS20" s="138" t="e">
        <f>IF(#REF!-AB$4&gt;0,0,IF(DATEDIF(#REF!,AB$4,"m")&lt;12,0,IF(#REF!="",0,1)))</f>
        <v>#REF!</v>
      </c>
      <c r="BT20" s="138" t="e">
        <f>IF(#REF!-AC$4&gt;0,0,IF(DATEDIF(#REF!,AC$4,"m")&lt;12,0,IF(#REF!="",0,1)))</f>
        <v>#REF!</v>
      </c>
      <c r="BU20" s="138" t="e">
        <f>IF(#REF!-AD$4&gt;0,0,IF(DATEDIF(#REF!,AD$4,"m")&lt;12,0,IF(#REF!="",0,1)))</f>
        <v>#REF!</v>
      </c>
      <c r="BV20" s="138" t="e">
        <f>IF(#REF!-AE$4&gt;0,0,IF(DATEDIF(#REF!,AE$4,"m")&lt;12,0,IF(#REF!="",0,1)))</f>
        <v>#REF!</v>
      </c>
      <c r="BW20" s="138" t="e">
        <f>IF(#REF!-AF$4&gt;0,0,IF(DATEDIF(#REF!,AF$4,"m")&lt;12,0,IF(#REF!="",0,1)))</f>
        <v>#REF!</v>
      </c>
      <c r="BX20" s="138" t="e">
        <f>IF(#REF!-AG$4&gt;0,0,IF(DATEDIF(#REF!,AG$4,"m")&lt;12,0,IF(#REF!="",0,1)))</f>
        <v>#REF!</v>
      </c>
      <c r="BY20" s="138" t="e">
        <f>IF(#REF!-AH$4&gt;0,0,IF(DATEDIF(#REF!,AH$4,"m")&lt;12,0,IF(#REF!="",0,1)))</f>
        <v>#REF!</v>
      </c>
      <c r="BZ20" s="138" t="e">
        <f>IF(#REF!-AI$4&gt;0,0,IF(DATEDIF(#REF!,AI$4,"m")&lt;12,0,IF(#REF!="",0,1)))</f>
        <v>#REF!</v>
      </c>
      <c r="CA20" s="138" t="e">
        <f>IF(#REF!-AJ$4&gt;0,0,IF(DATEDIF(#REF!,AJ$4,"m")&lt;12,0,IF(#REF!="",0,1)))</f>
        <v>#REF!</v>
      </c>
      <c r="CB20" s="138" t="e">
        <f>IF(#REF!-AK$4&gt;0,0,IF(DATEDIF(#REF!,AK$4,"m")&lt;12,0,IF(#REF!="",0,1)))</f>
        <v>#REF!</v>
      </c>
      <c r="CC20" s="138" t="e">
        <f>IF(#REF!-AL$4&gt;0,0,IF(DATEDIF(#REF!,AL$4,"m")&lt;12,0,IF(#REF!="",0,1)))</f>
        <v>#REF!</v>
      </c>
      <c r="CD20" s="138" t="e">
        <f>IF(#REF!-AM$4&gt;0,0,IF(DATEDIF(#REF!,AM$4,"m")&lt;12,0,IF(#REF!="",0,1)))</f>
        <v>#REF!</v>
      </c>
      <c r="CE20" s="138" t="e">
        <f>IF(#REF!-AN$4&gt;0,0,IF(DATEDIF(#REF!,AN$4,"m")&lt;12,0,IF(#REF!="",0,1)))</f>
        <v>#REF!</v>
      </c>
      <c r="CF20" s="138" t="e">
        <f>IF(#REF!-AO$4&gt;0,0,IF(DATEDIF(#REF!,AO$4,"m")&lt;12,0,IF(#REF!="",0,1)))</f>
        <v>#REF!</v>
      </c>
      <c r="CG20" s="138" t="e">
        <f>IF(#REF!-AP$4&gt;0,0,IF(DATEDIF(#REF!,AP$4,"m")&lt;12,0,IF(#REF!="",0,1)))</f>
        <v>#REF!</v>
      </c>
      <c r="CH20" s="138" t="e">
        <f>IF(#REF!-AQ$4&gt;0,0,IF(DATEDIF(#REF!,AQ$4,"m")&lt;12,0,IF(#REF!="",0,1)))</f>
        <v>#REF!</v>
      </c>
      <c r="CI20" s="138" t="e">
        <f t="shared" si="100"/>
        <v>#REF!</v>
      </c>
      <c r="CJ20" s="138" t="e">
        <f t="shared" si="101"/>
        <v>#REF!</v>
      </c>
      <c r="CK20" s="138" t="e">
        <f t="shared" si="102"/>
        <v>#REF!</v>
      </c>
      <c r="CL20" s="138" t="e">
        <f t="shared" si="103"/>
        <v>#REF!</v>
      </c>
      <c r="CM20" s="139" t="e">
        <f t="shared" si="215"/>
        <v>#REF!</v>
      </c>
      <c r="CN20" s="139" t="e">
        <f t="shared" si="215"/>
        <v>#REF!</v>
      </c>
      <c r="CO20" s="139" t="e">
        <f t="shared" si="215"/>
        <v>#REF!</v>
      </c>
      <c r="CP20" s="139" t="e">
        <f t="shared" si="215"/>
        <v>#REF!</v>
      </c>
      <c r="CQ20" s="139" t="e">
        <f t="shared" si="215"/>
        <v>#REF!</v>
      </c>
      <c r="CR20" s="139" t="e">
        <f t="shared" si="215"/>
        <v>#REF!</v>
      </c>
      <c r="CS20" s="139" t="e">
        <f t="shared" si="215"/>
        <v>#REF!</v>
      </c>
      <c r="CT20" s="139" t="e">
        <f t="shared" si="215"/>
        <v>#REF!</v>
      </c>
      <c r="CU20" s="139" t="e">
        <f t="shared" si="215"/>
        <v>#REF!</v>
      </c>
      <c r="CV20" s="139" t="e">
        <f t="shared" si="215"/>
        <v>#REF!</v>
      </c>
      <c r="CW20" s="139" t="e">
        <f t="shared" si="216"/>
        <v>#REF!</v>
      </c>
      <c r="CX20" s="139" t="e">
        <f t="shared" si="216"/>
        <v>#REF!</v>
      </c>
      <c r="CY20" s="139" t="e">
        <f t="shared" si="216"/>
        <v>#REF!</v>
      </c>
      <c r="CZ20" s="139" t="e">
        <f t="shared" si="216"/>
        <v>#REF!</v>
      </c>
      <c r="DA20" s="139" t="e">
        <f t="shared" si="216"/>
        <v>#REF!</v>
      </c>
      <c r="DB20" s="139" t="e">
        <f t="shared" si="216"/>
        <v>#REF!</v>
      </c>
      <c r="DC20" s="139" t="e">
        <f t="shared" si="216"/>
        <v>#REF!</v>
      </c>
      <c r="DD20" s="139" t="e">
        <f t="shared" si="216"/>
        <v>#REF!</v>
      </c>
      <c r="DE20" s="139" t="e">
        <f t="shared" si="216"/>
        <v>#REF!</v>
      </c>
      <c r="DF20" s="139" t="e">
        <f t="shared" si="216"/>
        <v>#REF!</v>
      </c>
      <c r="DG20" s="139" t="e">
        <f t="shared" si="217"/>
        <v>#REF!</v>
      </c>
      <c r="DH20" s="139" t="e">
        <f t="shared" si="217"/>
        <v>#REF!</v>
      </c>
      <c r="DI20" s="139" t="e">
        <f t="shared" si="217"/>
        <v>#REF!</v>
      </c>
      <c r="DJ20" s="139" t="e">
        <f t="shared" si="217"/>
        <v>#REF!</v>
      </c>
      <c r="DK20" s="139" t="e">
        <f t="shared" si="217"/>
        <v>#REF!</v>
      </c>
      <c r="DL20" s="139" t="e">
        <f t="shared" si="217"/>
        <v>#REF!</v>
      </c>
      <c r="DM20" s="139" t="e">
        <f t="shared" si="217"/>
        <v>#REF!</v>
      </c>
      <c r="DN20" s="139" t="e">
        <f t="shared" si="217"/>
        <v>#REF!</v>
      </c>
      <c r="DO20" s="139" t="e">
        <f t="shared" si="217"/>
        <v>#REF!</v>
      </c>
      <c r="DP20" s="139" t="e">
        <f t="shared" si="217"/>
        <v>#REF!</v>
      </c>
      <c r="DQ20" s="140" t="e">
        <f t="shared" si="104"/>
        <v>#REF!</v>
      </c>
      <c r="DR20" s="140" t="e">
        <f t="shared" si="105"/>
        <v>#REF!</v>
      </c>
      <c r="DS20" s="140" t="e">
        <f t="shared" si="106"/>
        <v>#REF!</v>
      </c>
      <c r="DT20" s="140" t="e">
        <f t="shared" si="107"/>
        <v>#REF!</v>
      </c>
      <c r="DU20" s="141" t="e">
        <f t="shared" si="108"/>
        <v>#REF!</v>
      </c>
      <c r="DV20" s="139" t="e">
        <f t="shared" si="109"/>
        <v>#REF!</v>
      </c>
      <c r="DW20" s="139" t="e">
        <f t="shared" si="110"/>
        <v>#REF!</v>
      </c>
      <c r="DX20" s="139" t="e">
        <f t="shared" si="111"/>
        <v>#REF!</v>
      </c>
      <c r="DY20" s="139" t="e">
        <f t="shared" si="112"/>
        <v>#REF!</v>
      </c>
      <c r="DZ20" s="139" t="e">
        <f t="shared" si="113"/>
        <v>#REF!</v>
      </c>
      <c r="EA20" s="139" t="e">
        <f t="shared" si="114"/>
        <v>#REF!</v>
      </c>
      <c r="EB20" s="139" t="e">
        <f t="shared" si="115"/>
        <v>#REF!</v>
      </c>
      <c r="EC20" s="139" t="e">
        <f t="shared" si="116"/>
        <v>#REF!</v>
      </c>
      <c r="ED20" s="141" t="e">
        <f t="shared" si="117"/>
        <v>#REF!</v>
      </c>
      <c r="EE20" s="142">
        <f t="shared" si="118"/>
        <v>8</v>
      </c>
      <c r="EF20" s="143" t="e">
        <f>IF(#REF!="","",IF(EE20&lt;5,"出場回数不足",IF(CK20=1,ED20,"出場回数不足")))</f>
        <v>#REF!</v>
      </c>
      <c r="EG20" s="192" t="e">
        <f t="shared" si="120"/>
        <v>#REF!</v>
      </c>
      <c r="EH20" s="192" t="e">
        <f t="shared" si="9"/>
        <v>#REF!</v>
      </c>
      <c r="EI20" s="139" t="e">
        <f>IF(AY20=0,500,IF(#REF!="",500,#REF!))</f>
        <v>#REF!</v>
      </c>
      <c r="EJ20" s="139" t="e">
        <f>IF(AZ20=0,500,IF(#REF!="",500,#REF!))</f>
        <v>#REF!</v>
      </c>
      <c r="EK20" s="139" t="e">
        <f>IF(BA20=0,500,IF(#REF!="",500,#REF!))</f>
        <v>#REF!</v>
      </c>
      <c r="EL20" s="139" t="e">
        <f>IF(BB20=0,500,IF(#REF!="",500,#REF!))</f>
        <v>#REF!</v>
      </c>
      <c r="EM20" s="139" t="e">
        <f>IF(BC20=0,500,IF(#REF!="",500,#REF!))</f>
        <v>#REF!</v>
      </c>
      <c r="EN20" s="139" t="e">
        <f>IF(BD20=0,500,IF(#REF!="",500,#REF!))</f>
        <v>#REF!</v>
      </c>
      <c r="EO20" s="139" t="e">
        <f>IF(BE20=0,500,IF(#REF!="",500,#REF!))</f>
        <v>#REF!</v>
      </c>
      <c r="EP20" s="139" t="e">
        <f>IF(BF20=0,500,IF(#REF!="",500,#REF!))</f>
        <v>#REF!</v>
      </c>
      <c r="EQ20" s="139" t="e">
        <f>IF(BG20=0,500,IF(#REF!="",500,#REF!))</f>
        <v>#REF!</v>
      </c>
      <c r="ER20" s="139" t="e">
        <f>IF(BH20=0,500,IF(#REF!="",500,#REF!))</f>
        <v>#REF!</v>
      </c>
      <c r="ES20" s="139" t="e">
        <f>IF(BI20=0,500,IF(#REF!="",500,#REF!))</f>
        <v>#REF!</v>
      </c>
      <c r="ET20" s="139" t="e">
        <f>IF(BJ20=0,500,IF(#REF!="",500,#REF!))</f>
        <v>#REF!</v>
      </c>
      <c r="EU20" s="139" t="e">
        <f>IF(BK20=0,500,IF(#REF!="",500,#REF!))</f>
        <v>#REF!</v>
      </c>
      <c r="EV20" s="139" t="e">
        <f>IF(BL20=0,500,IF(#REF!="",500,#REF!))</f>
        <v>#REF!</v>
      </c>
      <c r="EW20" s="139" t="e">
        <f>IF(BM20=0,500,IF(#REF!="",500,#REF!))</f>
        <v>#REF!</v>
      </c>
      <c r="EX20" s="139" t="e">
        <f>IF(BN20=0,500,IF(#REF!="",500,#REF!))</f>
        <v>#REF!</v>
      </c>
      <c r="EY20" s="139" t="e">
        <f>IF(BO20=0,500,IF(#REF!="",500,#REF!))</f>
        <v>#REF!</v>
      </c>
      <c r="EZ20" s="139" t="e">
        <f>IF(BP20=0,500,IF(#REF!="",500,#REF!))</f>
        <v>#REF!</v>
      </c>
      <c r="FA20" s="139" t="e">
        <f>IF(BQ20=0,500,IF(#REF!="",500,#REF!))</f>
        <v>#REF!</v>
      </c>
      <c r="FB20" s="139" t="e">
        <f>IF(BR20=0,500,IF(#REF!="",500,#REF!))</f>
        <v>#REF!</v>
      </c>
      <c r="FC20" s="139" t="e">
        <f>IF(BS20=0,500,IF(#REF!="",500,#REF!))</f>
        <v>#REF!</v>
      </c>
      <c r="FD20" s="139" t="e">
        <f>IF(BT20=0,500,IF(#REF!="",500,#REF!))</f>
        <v>#REF!</v>
      </c>
      <c r="FE20" s="139" t="e">
        <f>IF(BU20=0,500,IF(#REF!="",500,#REF!))</f>
        <v>#REF!</v>
      </c>
      <c r="FF20" s="139" t="e">
        <f>IF(BV20=0,500,IF(#REF!="",500,#REF!))</f>
        <v>#REF!</v>
      </c>
      <c r="FG20" s="139" t="e">
        <f>IF(BW20=0,500,IF(#REF!="",500,#REF!))</f>
        <v>#REF!</v>
      </c>
      <c r="FH20" s="139" t="e">
        <f>IF(BX20=0,500,IF(#REF!="",500,#REF!))</f>
        <v>#REF!</v>
      </c>
      <c r="FI20" s="139" t="e">
        <f>IF(BY20=0,500,IF(#REF!="",500,#REF!))</f>
        <v>#REF!</v>
      </c>
      <c r="FJ20" s="139" t="e">
        <f>IF(BZ20=0,500,IF(#REF!="",500,#REF!))</f>
        <v>#REF!</v>
      </c>
      <c r="FK20" s="139" t="e">
        <f t="shared" si="149"/>
        <v>#REF!</v>
      </c>
      <c r="FL20" s="139" t="e">
        <f t="shared" si="149"/>
        <v>#REF!</v>
      </c>
      <c r="FM20" s="139" t="e">
        <f t="shared" si="149"/>
        <v>#REF!</v>
      </c>
      <c r="FN20" s="139" t="e">
        <f t="shared" si="149"/>
        <v>#REF!</v>
      </c>
      <c r="FO20" s="139" t="e">
        <f t="shared" si="149"/>
        <v>#REF!</v>
      </c>
      <c r="FP20" s="139" t="e">
        <f t="shared" si="149"/>
        <v>#REF!</v>
      </c>
      <c r="FQ20" s="139" t="e">
        <f t="shared" si="149"/>
        <v>#REF!</v>
      </c>
      <c r="FR20" s="139" t="e">
        <f t="shared" si="149"/>
        <v>#REF!</v>
      </c>
      <c r="FS20" s="139" t="e">
        <f t="shared" si="149"/>
        <v>#REF!</v>
      </c>
      <c r="FT20" s="139" t="e">
        <f t="shared" si="149"/>
        <v>#REF!</v>
      </c>
      <c r="FU20" s="139" t="e">
        <f t="shared" si="149"/>
        <v>#REF!</v>
      </c>
      <c r="FV20" s="139" t="e">
        <f t="shared" si="149"/>
        <v>#REF!</v>
      </c>
      <c r="FW20" s="139" t="e">
        <f t="shared" si="149"/>
        <v>#REF!</v>
      </c>
      <c r="FX20" s="139" t="e">
        <f t="shared" si="149"/>
        <v>#REF!</v>
      </c>
      <c r="FY20" s="139" t="e">
        <f t="shared" si="149"/>
        <v>#REF!</v>
      </c>
      <c r="FZ20" s="139" t="e">
        <f t="shared" si="149"/>
        <v>#REF!</v>
      </c>
      <c r="GA20" s="139" t="e">
        <f t="shared" si="213"/>
        <v>#REF!</v>
      </c>
      <c r="GB20" s="139" t="e">
        <f t="shared" si="213"/>
        <v>#REF!</v>
      </c>
      <c r="GC20" s="139" t="e">
        <f t="shared" si="213"/>
        <v>#REF!</v>
      </c>
      <c r="GD20" s="139" t="e">
        <f t="shared" si="213"/>
        <v>#REF!</v>
      </c>
      <c r="GE20" s="139" t="e">
        <f t="shared" si="213"/>
        <v>#REF!</v>
      </c>
      <c r="GF20" s="139" t="e">
        <f t="shared" si="213"/>
        <v>#REF!</v>
      </c>
      <c r="GG20" s="139" t="e">
        <f t="shared" si="213"/>
        <v>#REF!</v>
      </c>
      <c r="GH20" s="139" t="e">
        <f t="shared" si="213"/>
        <v>#REF!</v>
      </c>
      <c r="GI20" s="139" t="e">
        <f t="shared" si="213"/>
        <v>#REF!</v>
      </c>
      <c r="GJ20" s="139" t="e">
        <f t="shared" si="213"/>
        <v>#REF!</v>
      </c>
      <c r="GK20" s="139" t="e">
        <f t="shared" si="213"/>
        <v>#REF!</v>
      </c>
      <c r="GL20" s="139" t="e">
        <f t="shared" si="213"/>
        <v>#REF!</v>
      </c>
      <c r="GM20" s="139" t="e">
        <f t="shared" si="150"/>
        <v>#REF!</v>
      </c>
      <c r="GN20" s="139" t="e">
        <f t="shared" si="39"/>
        <v>#REF!</v>
      </c>
      <c r="GO20" s="139" t="e">
        <f t="shared" si="39"/>
        <v>#REF!</v>
      </c>
      <c r="GP20" s="139" t="e">
        <f t="shared" si="39"/>
        <v>#REF!</v>
      </c>
      <c r="GQ20" s="139" t="e">
        <f t="shared" si="39"/>
        <v>#REF!</v>
      </c>
      <c r="GR20" s="139" t="e">
        <f t="shared" si="39"/>
        <v>#REF!</v>
      </c>
      <c r="GS20" s="139" t="e">
        <f t="shared" si="39"/>
        <v>#REF!</v>
      </c>
      <c r="GT20" s="139" t="e">
        <f t="shared" si="39"/>
        <v>#REF!</v>
      </c>
      <c r="GU20" s="139" t="e">
        <f>IF(CA20=0,500,IF(#REF!="",500,#REF!))</f>
        <v>#REF!</v>
      </c>
      <c r="GV20" s="139" t="e">
        <f>IF(CB20=0,500,IF(#REF!="",500,#REF!))</f>
        <v>#REF!</v>
      </c>
      <c r="GW20" s="139" t="e">
        <f>IF(CC20=0,500,IF(#REF!="",500,#REF!))</f>
        <v>#REF!</v>
      </c>
      <c r="GX20" s="139" t="e">
        <f>IF(CD20=0,500,IF(#REF!="",500,#REF!))</f>
        <v>#REF!</v>
      </c>
      <c r="GY20" s="139" t="e">
        <f>IF(CE20=0,500,IF(#REF!="",500,#REF!))</f>
        <v>#REF!</v>
      </c>
      <c r="GZ20" s="139" t="e">
        <f>IF(CF20=0,500,IF(#REF!="",500,#REF!))</f>
        <v>#REF!</v>
      </c>
      <c r="HA20" s="139" t="e">
        <f>IF(CG20=0,500,IF(#REF!="",500,#REF!))</f>
        <v>#REF!</v>
      </c>
      <c r="HB20" s="139" t="e">
        <f>IF(CH20=0,500,IF(#REF!="",500,#REF!))</f>
        <v>#REF!</v>
      </c>
      <c r="HC20" s="139"/>
      <c r="HD20" s="139" t="e">
        <f t="shared" si="230"/>
        <v>#REF!</v>
      </c>
      <c r="HE20" s="139">
        <f t="shared" si="231"/>
        <v>0</v>
      </c>
      <c r="HF20" s="138" t="e">
        <f ca="1">IF(DATEDIF(#REF!,$A$1,"m")&lt;12,1,0)</f>
        <v>#REF!</v>
      </c>
      <c r="HG20" s="145" t="e">
        <f t="shared" si="50"/>
        <v>#REF!</v>
      </c>
      <c r="HH20" s="145"/>
      <c r="HI20" s="139" t="e">
        <f>IF(#REF!="A",$HG20,"除外")</f>
        <v>#REF!</v>
      </c>
      <c r="HJ20" s="146" t="e">
        <f t="shared" si="163"/>
        <v>#REF!</v>
      </c>
      <c r="HK20" s="146" t="e">
        <f t="shared" si="164"/>
        <v>#REF!</v>
      </c>
      <c r="HL20" s="146" t="e">
        <f t="shared" si="165"/>
        <v>#REF!</v>
      </c>
      <c r="HM20" s="146" t="e">
        <f t="shared" ca="1" si="232"/>
        <v>#REF!</v>
      </c>
      <c r="HN20" s="146" t="e">
        <f t="shared" ca="1" si="233"/>
        <v>#REF!</v>
      </c>
      <c r="HO20" s="139" t="e">
        <f t="shared" si="168"/>
        <v>#REF!</v>
      </c>
      <c r="HP20" s="139" t="e">
        <f t="shared" si="169"/>
        <v>#REF!</v>
      </c>
      <c r="HQ20" s="139" t="e">
        <f>+#REF!</f>
        <v>#REF!</v>
      </c>
      <c r="HR20" s="147" t="e">
        <f t="shared" si="53"/>
        <v>#REF!</v>
      </c>
      <c r="HS20" s="148" t="e">
        <f t="shared" si="234"/>
        <v>#REF!</v>
      </c>
      <c r="HT20" s="141" t="e">
        <f t="shared" ca="1" si="235"/>
        <v>#REF!</v>
      </c>
      <c r="HU20" s="148" t="e">
        <f t="shared" ca="1" si="236"/>
        <v>#REF!</v>
      </c>
      <c r="HV20" s="148" t="e">
        <f t="shared" ca="1" si="174"/>
        <v>#REF!</v>
      </c>
      <c r="HW20" s="139" t="e">
        <f t="shared" si="56"/>
        <v>#REF!</v>
      </c>
      <c r="HX20" s="146" t="e">
        <f t="shared" si="175"/>
        <v>#REF!</v>
      </c>
      <c r="HY20" s="149" t="e">
        <f t="shared" si="176"/>
        <v>#REF!</v>
      </c>
      <c r="HZ20" s="139" t="e">
        <f>SMALL(($EI20:$EK20,$EM20:$FJ20),HZ$4)</f>
        <v>#REF!</v>
      </c>
      <c r="IA20" s="139" t="e">
        <f>SMALL(($EI20:$EK20,$EM20:$FJ20),IA$4)</f>
        <v>#REF!</v>
      </c>
      <c r="IB20" s="139" t="e">
        <f>SMALL(($EI20:$EK20,$EM20:$FJ20),IB$4)</f>
        <v>#REF!</v>
      </c>
      <c r="IC20" s="139" t="e">
        <f>SMALL(($EI20:$EK20,$EM20:$FJ20),IC$4)</f>
        <v>#REF!</v>
      </c>
      <c r="ID20" s="139" t="e">
        <f>SMALL(($EI20:$EK20,$EM20:$FJ20),ID$4)</f>
        <v>#REF!</v>
      </c>
      <c r="IE20" s="139" t="e">
        <f t="shared" si="177"/>
        <v>#REF!</v>
      </c>
      <c r="IF20" s="139" t="e">
        <f t="shared" si="177"/>
        <v>#REF!</v>
      </c>
      <c r="IG20" s="139"/>
      <c r="IH20" s="139" t="e">
        <f t="shared" si="178"/>
        <v>#REF!</v>
      </c>
      <c r="II20" s="139"/>
      <c r="IJ20" s="139" t="e">
        <f>IF(#REF!="B",$HG20,"除外")</f>
        <v>#REF!</v>
      </c>
      <c r="IK20" s="146" t="e">
        <f t="shared" si="180"/>
        <v>#REF!</v>
      </c>
      <c r="IL20" s="146" t="e">
        <f t="shared" si="181"/>
        <v>#REF!</v>
      </c>
      <c r="IM20" s="139" t="e">
        <f t="shared" si="182"/>
        <v>#REF!</v>
      </c>
      <c r="IN20" s="146" t="e">
        <f t="shared" ca="1" si="237"/>
        <v>#REF!</v>
      </c>
      <c r="IO20" s="146" t="e">
        <f t="shared" ca="1" si="238"/>
        <v>#REF!</v>
      </c>
      <c r="IP20" s="139" t="e">
        <f t="shared" si="59"/>
        <v>#REF!</v>
      </c>
      <c r="IQ20" s="139" t="e">
        <f t="shared" si="185"/>
        <v>#REF!</v>
      </c>
      <c r="IR20" s="139" t="e">
        <f>+#REF!</f>
        <v>#REF!</v>
      </c>
      <c r="IS20" s="150" t="e">
        <f t="shared" si="60"/>
        <v>#REF!</v>
      </c>
      <c r="IT20" s="139" t="e">
        <f t="shared" si="239"/>
        <v>#REF!</v>
      </c>
      <c r="IU20" s="141" t="e">
        <f t="shared" ca="1" si="240"/>
        <v>#REF!</v>
      </c>
      <c r="IV20" s="147" t="e">
        <f t="shared" ca="1" si="241"/>
        <v>#REF!</v>
      </c>
      <c r="IW20" s="147" t="e">
        <f t="shared" ca="1" si="190"/>
        <v>#REF!</v>
      </c>
      <c r="IX20" s="141" t="e">
        <f>IF(#REF!="B",HY20,"")</f>
        <v>#REF!</v>
      </c>
      <c r="IY20" s="141" t="e">
        <f t="shared" si="242"/>
        <v>#REF!</v>
      </c>
      <c r="IZ20" s="146" t="e">
        <f t="shared" si="192"/>
        <v>#REF!</v>
      </c>
      <c r="JA20" s="139" t="e">
        <f t="shared" si="193"/>
        <v>#REF!</v>
      </c>
      <c r="JB20" s="132"/>
      <c r="JC20" s="160">
        <v>15</v>
      </c>
      <c r="JD20" s="161" t="e">
        <f t="shared" si="194"/>
        <v>#N/A</v>
      </c>
      <c r="JE20" s="162" t="e">
        <f t="shared" si="195"/>
        <v>#N/A</v>
      </c>
      <c r="JF20" s="162" t="e">
        <f t="shared" si="196"/>
        <v>#N/A</v>
      </c>
      <c r="JG20" s="162" t="e">
        <f t="shared" si="201"/>
        <v>#N/A</v>
      </c>
      <c r="JH20" s="162"/>
      <c r="JI20" s="163" t="e">
        <f t="shared" si="202"/>
        <v>#N/A</v>
      </c>
      <c r="JJ20" s="164"/>
      <c r="JK20" s="160">
        <v>15</v>
      </c>
      <c r="JL20" s="160" t="e">
        <f t="shared" si="203"/>
        <v>#N/A</v>
      </c>
      <c r="JM20" s="162" t="e">
        <f t="shared" si="204"/>
        <v>#N/A</v>
      </c>
      <c r="JN20" s="163" t="e">
        <f t="shared" si="205"/>
        <v>#N/A</v>
      </c>
      <c r="JO20" s="165" t="e">
        <f t="shared" si="206"/>
        <v>#N/A</v>
      </c>
      <c r="JP20" s="165"/>
      <c r="JQ20" s="163" t="e">
        <f t="shared" si="207"/>
        <v>#N/A</v>
      </c>
      <c r="JR20" s="132"/>
      <c r="JS20" s="171">
        <v>14</v>
      </c>
      <c r="JT20" s="188" t="e">
        <f t="shared" si="208"/>
        <v>#REF!</v>
      </c>
      <c r="JU20" s="172" t="e">
        <f t="shared" si="209"/>
        <v>#REF!</v>
      </c>
      <c r="JV20" s="120" t="e">
        <f t="shared" si="210"/>
        <v>#REF!</v>
      </c>
      <c r="JW20" s="118" t="e">
        <f t="shared" si="211"/>
        <v>#REF!</v>
      </c>
      <c r="JX20" s="120" t="str">
        <f t="shared" si="212"/>
        <v/>
      </c>
      <c r="JY20" s="6"/>
      <c r="JZ20" s="6"/>
      <c r="KA20" s="6"/>
      <c r="KB20" s="6"/>
      <c r="KC20" s="6"/>
    </row>
    <row r="21" spans="1:289" ht="16.5" x14ac:dyDescent="0.35">
      <c r="A21" s="122">
        <v>17</v>
      </c>
      <c r="B21" s="156" t="s">
        <v>33</v>
      </c>
      <c r="C21" s="157"/>
      <c r="D21" s="125" t="s">
        <v>170</v>
      </c>
      <c r="E21" s="126">
        <v>41214</v>
      </c>
      <c r="F21" s="127" t="s">
        <v>140</v>
      </c>
      <c r="G21" s="128">
        <f t="shared" ca="1" si="197"/>
        <v>79</v>
      </c>
      <c r="H21" s="129"/>
      <c r="I21" s="129"/>
      <c r="J21" s="129"/>
      <c r="K21" s="129"/>
      <c r="L21" s="130">
        <v>89</v>
      </c>
      <c r="M21" s="130">
        <v>95</v>
      </c>
      <c r="N21" s="130">
        <v>100</v>
      </c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>
        <v>96</v>
      </c>
      <c r="AK21" s="131"/>
      <c r="AL21" s="131"/>
      <c r="AM21" s="131"/>
      <c r="AN21" s="131"/>
      <c r="AO21" s="131"/>
      <c r="AP21" s="131"/>
      <c r="AQ21" s="131"/>
      <c r="AR21" s="132"/>
      <c r="AS21" s="133">
        <f t="shared" si="220"/>
        <v>3</v>
      </c>
      <c r="AT21" s="199"/>
      <c r="AU21" s="200"/>
      <c r="AV21" s="136">
        <f t="shared" si="221"/>
        <v>1</v>
      </c>
      <c r="AW21" s="137" t="str">
        <f ca="1">IF(D20="","",IF(HF21=1,"強化会入会後1年未満",IF(AV21&lt;2,"強化会参加数不足",IF(EH21&lt;150,EH21,"出場回数不足"))))</f>
        <v>強化会参加数不足</v>
      </c>
      <c r="AX21" s="137">
        <f>IF(COUNTIF(H20:AQ20,"&gt;0")&gt;0,SUM(H20:AQ20)/COUNTIF(H20:AQ20,"&gt;0"),0)</f>
        <v>91.5</v>
      </c>
      <c r="AY21" s="138">
        <f t="shared" ref="AY21:BH23" si="243">IF($E20-H$4&gt;0,0,IF(DATEDIF($E20,H$4,"m")&lt;12,0,IF(H20="",0,1)))</f>
        <v>0</v>
      </c>
      <c r="AZ21" s="138">
        <f t="shared" si="243"/>
        <v>0</v>
      </c>
      <c r="BA21" s="138">
        <f t="shared" si="243"/>
        <v>0</v>
      </c>
      <c r="BB21" s="138">
        <f t="shared" si="243"/>
        <v>0</v>
      </c>
      <c r="BC21" s="138">
        <f t="shared" si="243"/>
        <v>1</v>
      </c>
      <c r="BD21" s="138">
        <f t="shared" si="243"/>
        <v>1</v>
      </c>
      <c r="BE21" s="138">
        <f t="shared" si="243"/>
        <v>1</v>
      </c>
      <c r="BF21" s="138">
        <f t="shared" si="243"/>
        <v>0</v>
      </c>
      <c r="BG21" s="138">
        <f t="shared" si="243"/>
        <v>0</v>
      </c>
      <c r="BH21" s="138">
        <f t="shared" si="243"/>
        <v>0</v>
      </c>
      <c r="BI21" s="138">
        <f t="shared" ref="BI21:BR23" si="244">IF($E20-R$4&gt;0,0,IF(DATEDIF($E20,R$4,"m")&lt;12,0,IF(R20="",0,1)))</f>
        <v>0</v>
      </c>
      <c r="BJ21" s="138">
        <f t="shared" si="244"/>
        <v>0</v>
      </c>
      <c r="BK21" s="138">
        <f t="shared" si="244"/>
        <v>0</v>
      </c>
      <c r="BL21" s="138">
        <f t="shared" si="244"/>
        <v>0</v>
      </c>
      <c r="BM21" s="138">
        <f t="shared" si="244"/>
        <v>0</v>
      </c>
      <c r="BN21" s="138">
        <f t="shared" si="244"/>
        <v>0</v>
      </c>
      <c r="BO21" s="138">
        <f t="shared" si="244"/>
        <v>0</v>
      </c>
      <c r="BP21" s="138">
        <f t="shared" si="244"/>
        <v>0</v>
      </c>
      <c r="BQ21" s="138">
        <f t="shared" si="244"/>
        <v>0</v>
      </c>
      <c r="BR21" s="138">
        <f t="shared" si="244"/>
        <v>0</v>
      </c>
      <c r="BS21" s="138">
        <f t="shared" ref="BS21:CB23" si="245">IF($E20-AB$4&gt;0,0,IF(DATEDIF($E20,AB$4,"m")&lt;12,0,IF(AB20="",0,1)))</f>
        <v>0</v>
      </c>
      <c r="BT21" s="138">
        <f t="shared" si="245"/>
        <v>0</v>
      </c>
      <c r="BU21" s="138">
        <f t="shared" si="245"/>
        <v>0</v>
      </c>
      <c r="BV21" s="138">
        <f t="shared" si="245"/>
        <v>0</v>
      </c>
      <c r="BW21" s="138">
        <f t="shared" si="245"/>
        <v>0</v>
      </c>
      <c r="BX21" s="138">
        <f t="shared" si="245"/>
        <v>0</v>
      </c>
      <c r="BY21" s="138">
        <f t="shared" si="245"/>
        <v>0</v>
      </c>
      <c r="BZ21" s="138">
        <f t="shared" si="245"/>
        <v>0</v>
      </c>
      <c r="CA21" s="138">
        <f t="shared" si="245"/>
        <v>1</v>
      </c>
      <c r="CB21" s="138">
        <f t="shared" si="245"/>
        <v>0</v>
      </c>
      <c r="CC21" s="138">
        <f t="shared" ref="CC21:CH23" si="246">IF($E20-AL$4&gt;0,0,IF(DATEDIF($E20,AL$4,"m")&lt;12,0,IF(AL20="",0,1)))</f>
        <v>0</v>
      </c>
      <c r="CD21" s="138">
        <f t="shared" si="246"/>
        <v>0</v>
      </c>
      <c r="CE21" s="138">
        <f t="shared" si="246"/>
        <v>0</v>
      </c>
      <c r="CF21" s="138">
        <f t="shared" si="246"/>
        <v>0</v>
      </c>
      <c r="CG21" s="138">
        <f t="shared" si="246"/>
        <v>0</v>
      </c>
      <c r="CH21" s="138">
        <f t="shared" si="246"/>
        <v>0</v>
      </c>
      <c r="CI21" s="138">
        <f t="shared" si="100"/>
        <v>3</v>
      </c>
      <c r="CJ21" s="138">
        <f t="shared" si="101"/>
        <v>1</v>
      </c>
      <c r="CK21" s="138">
        <f t="shared" si="102"/>
        <v>0</v>
      </c>
      <c r="CL21" s="138">
        <f t="shared" si="103"/>
        <v>0</v>
      </c>
      <c r="CM21" s="139">
        <f t="shared" si="215"/>
        <v>85</v>
      </c>
      <c r="CN21" s="139">
        <f t="shared" si="215"/>
        <v>89</v>
      </c>
      <c r="CO21" s="139">
        <f t="shared" si="215"/>
        <v>90</v>
      </c>
      <c r="CP21" s="139">
        <f t="shared" si="215"/>
        <v>102</v>
      </c>
      <c r="CQ21" s="139">
        <f t="shared" si="215"/>
        <v>500</v>
      </c>
      <c r="CR21" s="139">
        <f t="shared" si="215"/>
        <v>500</v>
      </c>
      <c r="CS21" s="139">
        <f t="shared" si="215"/>
        <v>500</v>
      </c>
      <c r="CT21" s="139">
        <f t="shared" si="215"/>
        <v>500</v>
      </c>
      <c r="CU21" s="139">
        <f t="shared" si="215"/>
        <v>500</v>
      </c>
      <c r="CV21" s="139">
        <f t="shared" si="215"/>
        <v>500</v>
      </c>
      <c r="CW21" s="139">
        <f t="shared" si="216"/>
        <v>500</v>
      </c>
      <c r="CX21" s="139">
        <f t="shared" si="216"/>
        <v>500</v>
      </c>
      <c r="CY21" s="139">
        <f t="shared" si="216"/>
        <v>500</v>
      </c>
      <c r="CZ21" s="139">
        <f t="shared" si="216"/>
        <v>500</v>
      </c>
      <c r="DA21" s="139">
        <f t="shared" si="216"/>
        <v>500</v>
      </c>
      <c r="DB21" s="139">
        <f t="shared" si="216"/>
        <v>500</v>
      </c>
      <c r="DC21" s="139">
        <f t="shared" si="216"/>
        <v>500</v>
      </c>
      <c r="DD21" s="139">
        <f t="shared" si="216"/>
        <v>500</v>
      </c>
      <c r="DE21" s="139">
        <f t="shared" si="216"/>
        <v>500</v>
      </c>
      <c r="DF21" s="139">
        <f t="shared" si="216"/>
        <v>500</v>
      </c>
      <c r="DG21" s="139">
        <f t="shared" si="217"/>
        <v>500</v>
      </c>
      <c r="DH21" s="139">
        <f t="shared" si="217"/>
        <v>500</v>
      </c>
      <c r="DI21" s="139">
        <f t="shared" si="217"/>
        <v>500</v>
      </c>
      <c r="DJ21" s="139">
        <f t="shared" si="217"/>
        <v>500</v>
      </c>
      <c r="DK21" s="139">
        <f t="shared" si="217"/>
        <v>500</v>
      </c>
      <c r="DL21" s="139">
        <f t="shared" si="217"/>
        <v>500</v>
      </c>
      <c r="DM21" s="139">
        <f t="shared" si="217"/>
        <v>500</v>
      </c>
      <c r="DN21" s="139">
        <f t="shared" si="217"/>
        <v>500</v>
      </c>
      <c r="DO21" s="139">
        <f t="shared" si="217"/>
        <v>500</v>
      </c>
      <c r="DP21" s="139">
        <f t="shared" si="217"/>
        <v>500</v>
      </c>
      <c r="DQ21" s="140">
        <f t="shared" si="104"/>
        <v>1692</v>
      </c>
      <c r="DR21" s="140">
        <f t="shared" si="105"/>
        <v>338.4</v>
      </c>
      <c r="DS21" s="140">
        <f t="shared" si="106"/>
        <v>589</v>
      </c>
      <c r="DT21" s="140">
        <f t="shared" si="107"/>
        <v>294.5</v>
      </c>
      <c r="DU21" s="141">
        <f t="shared" si="108"/>
        <v>325.85714285714283</v>
      </c>
      <c r="DV21" s="139">
        <f t="shared" si="109"/>
        <v>85</v>
      </c>
      <c r="DW21" s="139">
        <f t="shared" si="110"/>
        <v>90</v>
      </c>
      <c r="DX21" s="139">
        <f t="shared" si="111"/>
        <v>102</v>
      </c>
      <c r="DY21" s="139">
        <f t="shared" si="112"/>
        <v>0</v>
      </c>
      <c r="DZ21" s="139">
        <f t="shared" si="113"/>
        <v>0</v>
      </c>
      <c r="EA21" s="139">
        <f t="shared" si="114"/>
        <v>0</v>
      </c>
      <c r="EB21" s="139">
        <f t="shared" si="115"/>
        <v>89</v>
      </c>
      <c r="EC21" s="139">
        <f t="shared" si="116"/>
        <v>0</v>
      </c>
      <c r="ED21" s="141">
        <f t="shared" si="117"/>
        <v>93.666666666666671</v>
      </c>
      <c r="EE21" s="142">
        <f t="shared" si="118"/>
        <v>4</v>
      </c>
      <c r="EF21" s="143" t="str">
        <f>IF(D20="","",IF(EE21&lt;5,"出場回数不足",IF(CK21=1,ED21,"出場回数不足")))</f>
        <v>出場回数不足</v>
      </c>
      <c r="EG21" s="192">
        <f t="shared" si="120"/>
        <v>593.66666666666663</v>
      </c>
      <c r="EH21" s="192">
        <f t="shared" si="9"/>
        <v>1093.6666666666665</v>
      </c>
      <c r="EI21" s="139">
        <f t="shared" ref="EI21:ER23" si="247">IF(AY21=0,500,IF(H20="",500,H20))</f>
        <v>500</v>
      </c>
      <c r="EJ21" s="139">
        <f t="shared" si="247"/>
        <v>500</v>
      </c>
      <c r="EK21" s="139">
        <f t="shared" si="247"/>
        <v>500</v>
      </c>
      <c r="EL21" s="139">
        <f t="shared" si="247"/>
        <v>500</v>
      </c>
      <c r="EM21" s="139">
        <f t="shared" si="247"/>
        <v>90</v>
      </c>
      <c r="EN21" s="139">
        <f t="shared" si="247"/>
        <v>85</v>
      </c>
      <c r="EO21" s="139">
        <f t="shared" si="247"/>
        <v>102</v>
      </c>
      <c r="EP21" s="139">
        <f t="shared" si="247"/>
        <v>500</v>
      </c>
      <c r="EQ21" s="139">
        <f t="shared" si="247"/>
        <v>500</v>
      </c>
      <c r="ER21" s="139">
        <f t="shared" si="247"/>
        <v>500</v>
      </c>
      <c r="ES21" s="139">
        <f t="shared" ref="ES21:FB23" si="248">IF(BI21=0,500,IF(R20="",500,R20))</f>
        <v>500</v>
      </c>
      <c r="ET21" s="139">
        <f t="shared" si="248"/>
        <v>500</v>
      </c>
      <c r="EU21" s="139">
        <f t="shared" si="248"/>
        <v>500</v>
      </c>
      <c r="EV21" s="139">
        <f t="shared" si="248"/>
        <v>500</v>
      </c>
      <c r="EW21" s="139">
        <f t="shared" si="248"/>
        <v>500</v>
      </c>
      <c r="EX21" s="139">
        <f t="shared" si="248"/>
        <v>500</v>
      </c>
      <c r="EY21" s="139">
        <f t="shared" si="248"/>
        <v>500</v>
      </c>
      <c r="EZ21" s="139">
        <f t="shared" si="248"/>
        <v>500</v>
      </c>
      <c r="FA21" s="139">
        <f t="shared" si="248"/>
        <v>500</v>
      </c>
      <c r="FB21" s="139">
        <f t="shared" si="248"/>
        <v>500</v>
      </c>
      <c r="FC21" s="139">
        <f t="shared" ref="FC21:FJ23" si="249">IF(BS21=0,500,IF(AB20="",500,AB20))</f>
        <v>500</v>
      </c>
      <c r="FD21" s="139">
        <f t="shared" si="249"/>
        <v>500</v>
      </c>
      <c r="FE21" s="139">
        <f t="shared" si="249"/>
        <v>500</v>
      </c>
      <c r="FF21" s="139">
        <f t="shared" si="249"/>
        <v>500</v>
      </c>
      <c r="FG21" s="139">
        <f t="shared" si="249"/>
        <v>500</v>
      </c>
      <c r="FH21" s="139">
        <f t="shared" si="249"/>
        <v>500</v>
      </c>
      <c r="FI21" s="139">
        <f t="shared" si="249"/>
        <v>500</v>
      </c>
      <c r="FJ21" s="139">
        <f t="shared" si="249"/>
        <v>500</v>
      </c>
      <c r="FK21" s="139">
        <f t="shared" si="149"/>
        <v>85</v>
      </c>
      <c r="FL21" s="139">
        <f t="shared" si="149"/>
        <v>90</v>
      </c>
      <c r="FM21" s="139">
        <f t="shared" si="149"/>
        <v>102</v>
      </c>
      <c r="FN21" s="139">
        <f t="shared" si="149"/>
        <v>500</v>
      </c>
      <c r="FO21" s="139">
        <f t="shared" si="149"/>
        <v>500</v>
      </c>
      <c r="FP21" s="139">
        <f t="shared" si="149"/>
        <v>500</v>
      </c>
      <c r="FQ21" s="139">
        <f t="shared" si="149"/>
        <v>500</v>
      </c>
      <c r="FR21" s="139">
        <f t="shared" si="149"/>
        <v>500</v>
      </c>
      <c r="FS21" s="139">
        <f t="shared" si="149"/>
        <v>500</v>
      </c>
      <c r="FT21" s="139">
        <f t="shared" si="149"/>
        <v>500</v>
      </c>
      <c r="FU21" s="139">
        <f t="shared" si="149"/>
        <v>500</v>
      </c>
      <c r="FV21" s="139">
        <f t="shared" si="149"/>
        <v>500</v>
      </c>
      <c r="FW21" s="139">
        <f t="shared" si="149"/>
        <v>500</v>
      </c>
      <c r="FX21" s="139">
        <f t="shared" si="149"/>
        <v>500</v>
      </c>
      <c r="FY21" s="139">
        <f t="shared" si="149"/>
        <v>500</v>
      </c>
      <c r="FZ21" s="139">
        <f t="shared" si="149"/>
        <v>500</v>
      </c>
      <c r="GA21" s="139">
        <f t="shared" si="213"/>
        <v>500</v>
      </c>
      <c r="GB21" s="139">
        <f t="shared" si="213"/>
        <v>500</v>
      </c>
      <c r="GC21" s="139">
        <f t="shared" si="213"/>
        <v>500</v>
      </c>
      <c r="GD21" s="139">
        <f t="shared" si="213"/>
        <v>500</v>
      </c>
      <c r="GE21" s="139">
        <f t="shared" si="213"/>
        <v>500</v>
      </c>
      <c r="GF21" s="139">
        <f t="shared" si="213"/>
        <v>500</v>
      </c>
      <c r="GG21" s="139">
        <f t="shared" si="213"/>
        <v>500</v>
      </c>
      <c r="GH21" s="139">
        <f t="shared" si="213"/>
        <v>500</v>
      </c>
      <c r="GI21" s="139">
        <f t="shared" si="213"/>
        <v>500</v>
      </c>
      <c r="GJ21" s="139">
        <f t="shared" si="213"/>
        <v>500</v>
      </c>
      <c r="GK21" s="139">
        <f t="shared" si="213"/>
        <v>500</v>
      </c>
      <c r="GL21" s="139">
        <f t="shared" si="213"/>
        <v>500</v>
      </c>
      <c r="GM21" s="139">
        <f t="shared" si="150"/>
        <v>89</v>
      </c>
      <c r="GN21" s="139">
        <f t="shared" si="150"/>
        <v>500</v>
      </c>
      <c r="GO21" s="139">
        <f t="shared" si="150"/>
        <v>500</v>
      </c>
      <c r="GP21" s="139">
        <f t="shared" si="150"/>
        <v>500</v>
      </c>
      <c r="GQ21" s="139">
        <f t="shared" si="150"/>
        <v>500</v>
      </c>
      <c r="GR21" s="139">
        <f t="shared" si="150"/>
        <v>500</v>
      </c>
      <c r="GS21" s="139">
        <f t="shared" si="150"/>
        <v>500</v>
      </c>
      <c r="GT21" s="139">
        <f t="shared" si="150"/>
        <v>500</v>
      </c>
      <c r="GU21" s="139">
        <f t="shared" ref="GU21:HB23" si="250">IF(CA21=0,500,IF(AJ20="",500,AJ20))</f>
        <v>89</v>
      </c>
      <c r="GV21" s="139">
        <f t="shared" si="250"/>
        <v>500</v>
      </c>
      <c r="GW21" s="139">
        <f t="shared" si="250"/>
        <v>500</v>
      </c>
      <c r="GX21" s="139">
        <f t="shared" si="250"/>
        <v>500</v>
      </c>
      <c r="GY21" s="139">
        <f t="shared" si="250"/>
        <v>500</v>
      </c>
      <c r="GZ21" s="139">
        <f t="shared" si="250"/>
        <v>500</v>
      </c>
      <c r="HA21" s="139">
        <f t="shared" si="250"/>
        <v>500</v>
      </c>
      <c r="HB21" s="139">
        <f t="shared" si="250"/>
        <v>500</v>
      </c>
      <c r="HC21" s="139"/>
      <c r="HD21" s="139">
        <f t="shared" si="230"/>
        <v>0</v>
      </c>
      <c r="HE21" s="139">
        <f t="shared" si="231"/>
        <v>0</v>
      </c>
      <c r="HF21" s="138">
        <f ca="1">IF(DATEDIF($E20,$A$1,"m")&lt;12,1,0)</f>
        <v>0</v>
      </c>
      <c r="HG21" s="145" t="e">
        <f t="shared" si="50"/>
        <v>#REF!</v>
      </c>
      <c r="HH21" s="145"/>
      <c r="HI21" s="139" t="e">
        <f>IF($B20="A",$HG21,"除外")</f>
        <v>#REF!</v>
      </c>
      <c r="HJ21" s="146" t="e">
        <f t="shared" si="163"/>
        <v>#REF!</v>
      </c>
      <c r="HK21" s="146" t="e">
        <f t="shared" si="164"/>
        <v>#REF!</v>
      </c>
      <c r="HL21" s="146" t="e">
        <f t="shared" si="165"/>
        <v>#REF!</v>
      </c>
      <c r="HM21" s="146" t="e">
        <f t="shared" si="232"/>
        <v>#REF!</v>
      </c>
      <c r="HN21" s="146" t="e">
        <f t="shared" ca="1" si="233"/>
        <v>#REF!</v>
      </c>
      <c r="HO21" s="139" t="e">
        <f t="shared" si="168"/>
        <v>#REF!</v>
      </c>
      <c r="HP21" s="139" t="e">
        <f t="shared" si="169"/>
        <v>#REF!</v>
      </c>
      <c r="HQ21" s="139" t="str">
        <f>+$D20</f>
        <v>茂呂田　雅幸</v>
      </c>
      <c r="HR21" s="147" t="e">
        <f t="shared" si="53"/>
        <v>#REF!</v>
      </c>
      <c r="HS21" s="148" t="str">
        <f t="shared" si="234"/>
        <v>資格基準未達</v>
      </c>
      <c r="HT21" s="141" t="str">
        <f t="shared" ca="1" si="235"/>
        <v>強化会参加数不足</v>
      </c>
      <c r="HU21" s="148" t="e">
        <f t="shared" si="236"/>
        <v>#REF!</v>
      </c>
      <c r="HV21" s="148" t="e">
        <f t="shared" si="174"/>
        <v>#REF!</v>
      </c>
      <c r="HW21" s="139" t="e">
        <f t="shared" si="56"/>
        <v>#REF!</v>
      </c>
      <c r="HX21" s="146" t="e">
        <f t="shared" si="175"/>
        <v>#REF!</v>
      </c>
      <c r="HY21" s="149">
        <f t="shared" si="176"/>
        <v>325.85714285714283</v>
      </c>
      <c r="HZ21" s="139">
        <f>SMALL(($EI21:$EK21,$EM21:$FJ21),HZ$4)</f>
        <v>90</v>
      </c>
      <c r="IA21" s="139">
        <f>SMALL(($EI21:$EK21,$EM21:$FJ21),IA$4)</f>
        <v>102</v>
      </c>
      <c r="IB21" s="139">
        <f>SMALL(($EI21:$EK21,$EM21:$FJ21),IB$4)</f>
        <v>500</v>
      </c>
      <c r="IC21" s="139">
        <f>SMALL(($EI21:$EK21,$EM21:$FJ21),IC$4)</f>
        <v>500</v>
      </c>
      <c r="ID21" s="139">
        <f>SMALL(($EI21:$EK21,$EM21:$FJ21),ID$4)</f>
        <v>500</v>
      </c>
      <c r="IE21" s="139">
        <f t="shared" si="177"/>
        <v>89</v>
      </c>
      <c r="IF21" s="139">
        <f t="shared" si="177"/>
        <v>500</v>
      </c>
      <c r="IG21" s="139"/>
      <c r="IH21" s="139" t="str">
        <f t="shared" si="178"/>
        <v/>
      </c>
      <c r="II21" s="139"/>
      <c r="IJ21" s="139" t="str">
        <f>IF($B20="B",$HG21,"除外")</f>
        <v>除外</v>
      </c>
      <c r="IK21" s="146" t="e">
        <f t="shared" si="180"/>
        <v>#REF!</v>
      </c>
      <c r="IL21" s="146" t="e">
        <f t="shared" si="181"/>
        <v>#REF!</v>
      </c>
      <c r="IM21" s="139" t="e">
        <f t="shared" si="182"/>
        <v>#REF!</v>
      </c>
      <c r="IN21" s="146" t="e">
        <f t="shared" ca="1" si="237"/>
        <v>#REF!</v>
      </c>
      <c r="IO21" s="146" t="e">
        <f t="shared" ca="1" si="238"/>
        <v>#REF!</v>
      </c>
      <c r="IP21" s="139" t="str">
        <f t="shared" si="59"/>
        <v/>
      </c>
      <c r="IQ21" s="139" t="str">
        <f t="shared" si="185"/>
        <v/>
      </c>
      <c r="IR21" s="139" t="str">
        <f>+$D20</f>
        <v>茂呂田　雅幸</v>
      </c>
      <c r="IS21" s="150">
        <f t="shared" si="60"/>
        <v>11093.666666666666</v>
      </c>
      <c r="IT21" s="139" t="str">
        <f t="shared" si="239"/>
        <v>資格基準未達</v>
      </c>
      <c r="IU21" s="141" t="str">
        <f t="shared" ca="1" si="240"/>
        <v>強化会参加数不足</v>
      </c>
      <c r="IV21" s="147">
        <f t="shared" si="241"/>
        <v>13093.666666666666</v>
      </c>
      <c r="IW21" s="147">
        <f t="shared" si="190"/>
        <v>13093.666666666666</v>
      </c>
      <c r="IX21" s="141" t="str">
        <f>IF($B20="B",HY21,"")</f>
        <v/>
      </c>
      <c r="IY21" s="141" t="str">
        <f t="shared" si="242"/>
        <v/>
      </c>
      <c r="IZ21" s="146" t="str">
        <f t="shared" si="192"/>
        <v/>
      </c>
      <c r="JA21" s="139" t="str">
        <f t="shared" si="193"/>
        <v/>
      </c>
      <c r="JB21" s="132"/>
      <c r="JC21" s="160">
        <v>16</v>
      </c>
      <c r="JD21" s="161" t="e">
        <f t="shared" si="194"/>
        <v>#N/A</v>
      </c>
      <c r="JE21" s="162" t="e">
        <f t="shared" si="195"/>
        <v>#N/A</v>
      </c>
      <c r="JF21" s="162" t="e">
        <f t="shared" si="196"/>
        <v>#N/A</v>
      </c>
      <c r="JG21" s="162" t="e">
        <f t="shared" si="201"/>
        <v>#N/A</v>
      </c>
      <c r="JH21" s="162"/>
      <c r="JI21" s="163" t="e">
        <f t="shared" si="202"/>
        <v>#N/A</v>
      </c>
      <c r="JJ21" s="164"/>
      <c r="JK21" s="160">
        <v>16</v>
      </c>
      <c r="JL21" s="160" t="e">
        <f t="shared" si="203"/>
        <v>#N/A</v>
      </c>
      <c r="JM21" s="162" t="e">
        <f t="shared" si="204"/>
        <v>#N/A</v>
      </c>
      <c r="JN21" s="163" t="e">
        <f t="shared" si="205"/>
        <v>#N/A</v>
      </c>
      <c r="JO21" s="165" t="e">
        <f t="shared" si="206"/>
        <v>#N/A</v>
      </c>
      <c r="JP21" s="165"/>
      <c r="JQ21" s="163" t="e">
        <f t="shared" si="207"/>
        <v>#N/A</v>
      </c>
      <c r="JR21" s="132"/>
      <c r="JS21" s="171">
        <v>15</v>
      </c>
      <c r="JT21" s="188" t="e">
        <f t="shared" si="208"/>
        <v>#REF!</v>
      </c>
      <c r="JU21" s="172" t="e">
        <f t="shared" si="209"/>
        <v>#REF!</v>
      </c>
      <c r="JV21" s="120" t="e">
        <f t="shared" si="210"/>
        <v>#REF!</v>
      </c>
      <c r="JW21" s="118" t="e">
        <f t="shared" si="211"/>
        <v>#REF!</v>
      </c>
      <c r="JX21" s="120" t="str">
        <f t="shared" si="212"/>
        <v/>
      </c>
      <c r="JY21" s="6"/>
      <c r="JZ21" s="6"/>
      <c r="KA21" s="6"/>
      <c r="KB21" s="6"/>
      <c r="KC21" s="6"/>
    </row>
    <row r="22" spans="1:289" ht="16.5" x14ac:dyDescent="0.35">
      <c r="A22" s="155">
        <v>18</v>
      </c>
      <c r="B22" s="156" t="s">
        <v>33</v>
      </c>
      <c r="C22" s="157"/>
      <c r="D22" s="125" t="s">
        <v>148</v>
      </c>
      <c r="E22" s="126">
        <v>41214</v>
      </c>
      <c r="F22" s="127" t="s">
        <v>140</v>
      </c>
      <c r="G22" s="128">
        <f t="shared" ca="1" si="197"/>
        <v>79</v>
      </c>
      <c r="H22" s="129"/>
      <c r="I22" s="129"/>
      <c r="J22" s="129"/>
      <c r="K22" s="129"/>
      <c r="L22" s="130">
        <v>87</v>
      </c>
      <c r="M22" s="130">
        <v>104</v>
      </c>
      <c r="N22" s="130">
        <v>94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>
        <v>79</v>
      </c>
      <c r="AK22" s="131"/>
      <c r="AL22" s="131"/>
      <c r="AM22" s="131"/>
      <c r="AN22" s="131"/>
      <c r="AO22" s="131"/>
      <c r="AP22" s="131"/>
      <c r="AQ22" s="131"/>
      <c r="AR22" s="132"/>
      <c r="AS22" s="133">
        <f t="shared" si="220"/>
        <v>3</v>
      </c>
      <c r="AT22" s="199"/>
      <c r="AU22" s="200"/>
      <c r="AV22" s="136">
        <f t="shared" si="221"/>
        <v>1</v>
      </c>
      <c r="AW22" s="137" t="str">
        <f ca="1">IF(D21="","",IF(HF22=1,"強化会入会後1年未満",IF(AV22&lt;2,"強化会参加数不足",IF(EH22&lt;150,EH22,"出場回数不足"))))</f>
        <v>強化会参加数不足</v>
      </c>
      <c r="AX22" s="137">
        <f>IF(COUNTIF(H21:AQ21,"&gt;0")&gt;0,SUM(H21:AQ21)/COUNTIF(H21:AQ21,"&gt;0"),0)</f>
        <v>95</v>
      </c>
      <c r="AY22" s="138">
        <f t="shared" si="243"/>
        <v>0</v>
      </c>
      <c r="AZ22" s="138">
        <f t="shared" si="243"/>
        <v>0</v>
      </c>
      <c r="BA22" s="138">
        <f t="shared" si="243"/>
        <v>0</v>
      </c>
      <c r="BB22" s="138">
        <f t="shared" si="243"/>
        <v>0</v>
      </c>
      <c r="BC22" s="138">
        <f t="shared" si="243"/>
        <v>1</v>
      </c>
      <c r="BD22" s="138">
        <f t="shared" si="243"/>
        <v>1</v>
      </c>
      <c r="BE22" s="138">
        <f t="shared" si="243"/>
        <v>1</v>
      </c>
      <c r="BF22" s="138">
        <f t="shared" si="243"/>
        <v>0</v>
      </c>
      <c r="BG22" s="138">
        <f t="shared" si="243"/>
        <v>0</v>
      </c>
      <c r="BH22" s="138">
        <f t="shared" si="243"/>
        <v>0</v>
      </c>
      <c r="BI22" s="138">
        <f t="shared" si="244"/>
        <v>0</v>
      </c>
      <c r="BJ22" s="138">
        <f t="shared" si="244"/>
        <v>0</v>
      </c>
      <c r="BK22" s="138">
        <f t="shared" si="244"/>
        <v>0</v>
      </c>
      <c r="BL22" s="138">
        <f t="shared" si="244"/>
        <v>0</v>
      </c>
      <c r="BM22" s="138">
        <f t="shared" si="244"/>
        <v>0</v>
      </c>
      <c r="BN22" s="138">
        <f t="shared" si="244"/>
        <v>0</v>
      </c>
      <c r="BO22" s="138">
        <f t="shared" si="244"/>
        <v>0</v>
      </c>
      <c r="BP22" s="138">
        <f t="shared" si="244"/>
        <v>0</v>
      </c>
      <c r="BQ22" s="138">
        <f t="shared" si="244"/>
        <v>0</v>
      </c>
      <c r="BR22" s="138">
        <f t="shared" si="244"/>
        <v>0</v>
      </c>
      <c r="BS22" s="138">
        <f t="shared" si="245"/>
        <v>0</v>
      </c>
      <c r="BT22" s="138">
        <f t="shared" si="245"/>
        <v>0</v>
      </c>
      <c r="BU22" s="138">
        <f t="shared" si="245"/>
        <v>0</v>
      </c>
      <c r="BV22" s="138">
        <f t="shared" si="245"/>
        <v>0</v>
      </c>
      <c r="BW22" s="138">
        <f t="shared" si="245"/>
        <v>0</v>
      </c>
      <c r="BX22" s="138">
        <f t="shared" si="245"/>
        <v>0</v>
      </c>
      <c r="BY22" s="138">
        <f t="shared" si="245"/>
        <v>0</v>
      </c>
      <c r="BZ22" s="138">
        <f t="shared" si="245"/>
        <v>0</v>
      </c>
      <c r="CA22" s="138">
        <f t="shared" si="245"/>
        <v>1</v>
      </c>
      <c r="CB22" s="138">
        <f t="shared" si="245"/>
        <v>0</v>
      </c>
      <c r="CC22" s="138">
        <f t="shared" si="246"/>
        <v>0</v>
      </c>
      <c r="CD22" s="138">
        <f t="shared" si="246"/>
        <v>0</v>
      </c>
      <c r="CE22" s="138">
        <f t="shared" si="246"/>
        <v>0</v>
      </c>
      <c r="CF22" s="138">
        <f t="shared" si="246"/>
        <v>0</v>
      </c>
      <c r="CG22" s="138">
        <f t="shared" si="246"/>
        <v>0</v>
      </c>
      <c r="CH22" s="138">
        <f t="shared" si="246"/>
        <v>0</v>
      </c>
      <c r="CI22" s="138">
        <f t="shared" si="100"/>
        <v>3</v>
      </c>
      <c r="CJ22" s="138">
        <f t="shared" si="101"/>
        <v>1</v>
      </c>
      <c r="CK22" s="138">
        <f t="shared" si="102"/>
        <v>0</v>
      </c>
      <c r="CL22" s="138">
        <f t="shared" si="103"/>
        <v>0</v>
      </c>
      <c r="CM22" s="139">
        <f t="shared" si="215"/>
        <v>89</v>
      </c>
      <c r="CN22" s="139">
        <f t="shared" si="215"/>
        <v>95</v>
      </c>
      <c r="CO22" s="139">
        <f t="shared" si="215"/>
        <v>96</v>
      </c>
      <c r="CP22" s="139">
        <f t="shared" si="215"/>
        <v>100</v>
      </c>
      <c r="CQ22" s="139">
        <f t="shared" si="215"/>
        <v>500</v>
      </c>
      <c r="CR22" s="139">
        <f t="shared" si="215"/>
        <v>500</v>
      </c>
      <c r="CS22" s="139">
        <f t="shared" si="215"/>
        <v>500</v>
      </c>
      <c r="CT22" s="139">
        <f t="shared" si="215"/>
        <v>500</v>
      </c>
      <c r="CU22" s="139">
        <f t="shared" si="215"/>
        <v>500</v>
      </c>
      <c r="CV22" s="139">
        <f t="shared" si="215"/>
        <v>500</v>
      </c>
      <c r="CW22" s="139">
        <f t="shared" si="216"/>
        <v>500</v>
      </c>
      <c r="CX22" s="139">
        <f t="shared" si="216"/>
        <v>500</v>
      </c>
      <c r="CY22" s="139">
        <f t="shared" si="216"/>
        <v>500</v>
      </c>
      <c r="CZ22" s="139">
        <f t="shared" si="216"/>
        <v>500</v>
      </c>
      <c r="DA22" s="139">
        <f t="shared" si="216"/>
        <v>500</v>
      </c>
      <c r="DB22" s="139">
        <f t="shared" si="216"/>
        <v>500</v>
      </c>
      <c r="DC22" s="139">
        <f t="shared" si="216"/>
        <v>500</v>
      </c>
      <c r="DD22" s="139">
        <f t="shared" si="216"/>
        <v>500</v>
      </c>
      <c r="DE22" s="139">
        <f t="shared" si="216"/>
        <v>500</v>
      </c>
      <c r="DF22" s="139">
        <f t="shared" si="216"/>
        <v>500</v>
      </c>
      <c r="DG22" s="139">
        <f t="shared" si="217"/>
        <v>500</v>
      </c>
      <c r="DH22" s="139">
        <f t="shared" si="217"/>
        <v>500</v>
      </c>
      <c r="DI22" s="139">
        <f t="shared" si="217"/>
        <v>500</v>
      </c>
      <c r="DJ22" s="139">
        <f t="shared" si="217"/>
        <v>500</v>
      </c>
      <c r="DK22" s="139">
        <f t="shared" si="217"/>
        <v>500</v>
      </c>
      <c r="DL22" s="139">
        <f t="shared" si="217"/>
        <v>500</v>
      </c>
      <c r="DM22" s="139">
        <f t="shared" si="217"/>
        <v>500</v>
      </c>
      <c r="DN22" s="139">
        <f t="shared" si="217"/>
        <v>500</v>
      </c>
      <c r="DO22" s="139">
        <f t="shared" si="217"/>
        <v>500</v>
      </c>
      <c r="DP22" s="139">
        <f t="shared" si="217"/>
        <v>500</v>
      </c>
      <c r="DQ22" s="140">
        <f t="shared" si="104"/>
        <v>1695</v>
      </c>
      <c r="DR22" s="140">
        <f t="shared" si="105"/>
        <v>339</v>
      </c>
      <c r="DS22" s="140">
        <f t="shared" si="106"/>
        <v>596</v>
      </c>
      <c r="DT22" s="140">
        <f t="shared" si="107"/>
        <v>298</v>
      </c>
      <c r="DU22" s="141">
        <f t="shared" si="108"/>
        <v>327.28571428571428</v>
      </c>
      <c r="DV22" s="139">
        <f t="shared" si="109"/>
        <v>89</v>
      </c>
      <c r="DW22" s="139">
        <f t="shared" si="110"/>
        <v>95</v>
      </c>
      <c r="DX22" s="139">
        <f t="shared" si="111"/>
        <v>100</v>
      </c>
      <c r="DY22" s="139">
        <f t="shared" si="112"/>
        <v>0</v>
      </c>
      <c r="DZ22" s="139">
        <f t="shared" si="113"/>
        <v>0</v>
      </c>
      <c r="EA22" s="139">
        <f t="shared" si="114"/>
        <v>0</v>
      </c>
      <c r="EB22" s="139">
        <f t="shared" si="115"/>
        <v>96</v>
      </c>
      <c r="EC22" s="139">
        <f t="shared" si="116"/>
        <v>0</v>
      </c>
      <c r="ED22" s="141">
        <f t="shared" si="117"/>
        <v>97</v>
      </c>
      <c r="EE22" s="142">
        <f t="shared" si="118"/>
        <v>4</v>
      </c>
      <c r="EF22" s="143" t="str">
        <f>IF(D21="","",IF(EE22&lt;5,"出場回数不足",IF(CK22=1,ED22,"出場回数不足")))</f>
        <v>出場回数不足</v>
      </c>
      <c r="EG22" s="192">
        <f t="shared" si="120"/>
        <v>597</v>
      </c>
      <c r="EH22" s="192">
        <f t="shared" si="9"/>
        <v>1097</v>
      </c>
      <c r="EI22" s="139">
        <f t="shared" si="247"/>
        <v>500</v>
      </c>
      <c r="EJ22" s="139">
        <f t="shared" si="247"/>
        <v>500</v>
      </c>
      <c r="EK22" s="139">
        <f t="shared" si="247"/>
        <v>500</v>
      </c>
      <c r="EL22" s="139">
        <f t="shared" si="247"/>
        <v>500</v>
      </c>
      <c r="EM22" s="139">
        <f t="shared" si="247"/>
        <v>89</v>
      </c>
      <c r="EN22" s="139">
        <f t="shared" si="247"/>
        <v>95</v>
      </c>
      <c r="EO22" s="139">
        <f t="shared" si="247"/>
        <v>100</v>
      </c>
      <c r="EP22" s="139">
        <f t="shared" si="247"/>
        <v>500</v>
      </c>
      <c r="EQ22" s="139">
        <f t="shared" si="247"/>
        <v>500</v>
      </c>
      <c r="ER22" s="139">
        <f t="shared" si="247"/>
        <v>500</v>
      </c>
      <c r="ES22" s="139">
        <f t="shared" si="248"/>
        <v>500</v>
      </c>
      <c r="ET22" s="139">
        <f t="shared" si="248"/>
        <v>500</v>
      </c>
      <c r="EU22" s="139">
        <f t="shared" si="248"/>
        <v>500</v>
      </c>
      <c r="EV22" s="139">
        <f t="shared" si="248"/>
        <v>500</v>
      </c>
      <c r="EW22" s="139">
        <f t="shared" si="248"/>
        <v>500</v>
      </c>
      <c r="EX22" s="139">
        <f t="shared" si="248"/>
        <v>500</v>
      </c>
      <c r="EY22" s="139">
        <f t="shared" si="248"/>
        <v>500</v>
      </c>
      <c r="EZ22" s="139">
        <f t="shared" si="248"/>
        <v>500</v>
      </c>
      <c r="FA22" s="139">
        <f t="shared" si="248"/>
        <v>500</v>
      </c>
      <c r="FB22" s="139">
        <f t="shared" si="248"/>
        <v>500</v>
      </c>
      <c r="FC22" s="139">
        <f t="shared" si="249"/>
        <v>500</v>
      </c>
      <c r="FD22" s="139">
        <f t="shared" si="249"/>
        <v>500</v>
      </c>
      <c r="FE22" s="139">
        <f t="shared" si="249"/>
        <v>500</v>
      </c>
      <c r="FF22" s="139">
        <f t="shared" si="249"/>
        <v>500</v>
      </c>
      <c r="FG22" s="139">
        <f t="shared" si="249"/>
        <v>500</v>
      </c>
      <c r="FH22" s="139">
        <f t="shared" si="249"/>
        <v>500</v>
      </c>
      <c r="FI22" s="139">
        <f t="shared" si="249"/>
        <v>500</v>
      </c>
      <c r="FJ22" s="139">
        <f t="shared" si="249"/>
        <v>500</v>
      </c>
      <c r="FK22" s="139">
        <f t="shared" si="149"/>
        <v>89</v>
      </c>
      <c r="FL22" s="139">
        <f t="shared" si="149"/>
        <v>95</v>
      </c>
      <c r="FM22" s="139">
        <f t="shared" si="149"/>
        <v>100</v>
      </c>
      <c r="FN22" s="139">
        <f t="shared" si="149"/>
        <v>500</v>
      </c>
      <c r="FO22" s="139">
        <f t="shared" si="149"/>
        <v>500</v>
      </c>
      <c r="FP22" s="139">
        <f t="shared" si="149"/>
        <v>500</v>
      </c>
      <c r="FQ22" s="139">
        <f t="shared" si="149"/>
        <v>500</v>
      </c>
      <c r="FR22" s="139">
        <f t="shared" si="149"/>
        <v>500</v>
      </c>
      <c r="FS22" s="139">
        <f t="shared" si="149"/>
        <v>500</v>
      </c>
      <c r="FT22" s="139">
        <f t="shared" si="149"/>
        <v>500</v>
      </c>
      <c r="FU22" s="139">
        <f t="shared" si="149"/>
        <v>500</v>
      </c>
      <c r="FV22" s="139">
        <f t="shared" si="149"/>
        <v>500</v>
      </c>
      <c r="FW22" s="139">
        <f t="shared" si="149"/>
        <v>500</v>
      </c>
      <c r="FX22" s="139">
        <f t="shared" si="149"/>
        <v>500</v>
      </c>
      <c r="FY22" s="139">
        <f t="shared" si="149"/>
        <v>500</v>
      </c>
      <c r="FZ22" s="139">
        <f t="shared" si="149"/>
        <v>500</v>
      </c>
      <c r="GA22" s="139">
        <f t="shared" si="213"/>
        <v>500</v>
      </c>
      <c r="GB22" s="139">
        <f t="shared" si="213"/>
        <v>500</v>
      </c>
      <c r="GC22" s="139">
        <f t="shared" si="213"/>
        <v>500</v>
      </c>
      <c r="GD22" s="139">
        <f t="shared" si="213"/>
        <v>500</v>
      </c>
      <c r="GE22" s="139">
        <f t="shared" si="213"/>
        <v>500</v>
      </c>
      <c r="GF22" s="139">
        <f t="shared" si="213"/>
        <v>500</v>
      </c>
      <c r="GG22" s="139">
        <f t="shared" si="213"/>
        <v>500</v>
      </c>
      <c r="GH22" s="139">
        <f t="shared" si="213"/>
        <v>500</v>
      </c>
      <c r="GI22" s="139">
        <f t="shared" si="213"/>
        <v>500</v>
      </c>
      <c r="GJ22" s="139">
        <f t="shared" si="213"/>
        <v>500</v>
      </c>
      <c r="GK22" s="139">
        <f t="shared" si="213"/>
        <v>500</v>
      </c>
      <c r="GL22" s="139">
        <f t="shared" si="213"/>
        <v>500</v>
      </c>
      <c r="GM22" s="139">
        <f t="shared" si="150"/>
        <v>96</v>
      </c>
      <c r="GN22" s="139">
        <f t="shared" si="150"/>
        <v>500</v>
      </c>
      <c r="GO22" s="139">
        <f t="shared" si="150"/>
        <v>500</v>
      </c>
      <c r="GP22" s="139">
        <f t="shared" si="150"/>
        <v>500</v>
      </c>
      <c r="GQ22" s="139">
        <f t="shared" si="150"/>
        <v>500</v>
      </c>
      <c r="GR22" s="139">
        <f t="shared" si="150"/>
        <v>500</v>
      </c>
      <c r="GS22" s="139">
        <f t="shared" si="150"/>
        <v>500</v>
      </c>
      <c r="GT22" s="139">
        <f t="shared" si="150"/>
        <v>500</v>
      </c>
      <c r="GU22" s="139">
        <f t="shared" si="250"/>
        <v>96</v>
      </c>
      <c r="GV22" s="139">
        <f t="shared" si="250"/>
        <v>500</v>
      </c>
      <c r="GW22" s="139">
        <f t="shared" si="250"/>
        <v>500</v>
      </c>
      <c r="GX22" s="139">
        <f t="shared" si="250"/>
        <v>500</v>
      </c>
      <c r="GY22" s="139">
        <f t="shared" si="250"/>
        <v>500</v>
      </c>
      <c r="GZ22" s="139">
        <f t="shared" si="250"/>
        <v>500</v>
      </c>
      <c r="HA22" s="139">
        <f t="shared" si="250"/>
        <v>500</v>
      </c>
      <c r="HB22" s="139">
        <f t="shared" si="250"/>
        <v>500</v>
      </c>
      <c r="HC22" s="139"/>
      <c r="HD22" s="139">
        <f t="shared" si="230"/>
        <v>0</v>
      </c>
      <c r="HE22" s="139">
        <f t="shared" si="231"/>
        <v>0</v>
      </c>
      <c r="HF22" s="138">
        <f ca="1">IF(DATEDIF($E21,$A$1,"m")&lt;12,1,0)</f>
        <v>0</v>
      </c>
      <c r="HG22" s="145" t="e">
        <f t="shared" si="50"/>
        <v>#REF!</v>
      </c>
      <c r="HH22" s="145"/>
      <c r="HI22" s="139" t="e">
        <f>IF($B21="A",$HG22,"除外")</f>
        <v>#REF!</v>
      </c>
      <c r="HJ22" s="146" t="e">
        <f t="shared" si="163"/>
        <v>#REF!</v>
      </c>
      <c r="HK22" s="146" t="e">
        <f t="shared" si="164"/>
        <v>#REF!</v>
      </c>
      <c r="HL22" s="146" t="e">
        <f t="shared" si="165"/>
        <v>#REF!</v>
      </c>
      <c r="HM22" s="146" t="e">
        <f t="shared" si="232"/>
        <v>#REF!</v>
      </c>
      <c r="HN22" s="146" t="e">
        <f t="shared" ca="1" si="233"/>
        <v>#REF!</v>
      </c>
      <c r="HO22" s="139" t="e">
        <f t="shared" si="168"/>
        <v>#REF!</v>
      </c>
      <c r="HP22" s="139" t="e">
        <f t="shared" si="169"/>
        <v>#REF!</v>
      </c>
      <c r="HQ22" s="139" t="str">
        <f>+$D21</f>
        <v>矢田　修一</v>
      </c>
      <c r="HR22" s="147" t="e">
        <f t="shared" si="53"/>
        <v>#REF!</v>
      </c>
      <c r="HS22" s="148" t="str">
        <f t="shared" si="234"/>
        <v>資格基準未達</v>
      </c>
      <c r="HT22" s="141" t="str">
        <f t="shared" ca="1" si="235"/>
        <v>強化会参加数不足</v>
      </c>
      <c r="HU22" s="148" t="e">
        <f t="shared" si="236"/>
        <v>#REF!</v>
      </c>
      <c r="HV22" s="148" t="e">
        <f t="shared" si="174"/>
        <v>#REF!</v>
      </c>
      <c r="HW22" s="139" t="e">
        <f t="shared" si="56"/>
        <v>#REF!</v>
      </c>
      <c r="HX22" s="146" t="e">
        <f t="shared" si="175"/>
        <v>#REF!</v>
      </c>
      <c r="HY22" s="149">
        <f t="shared" si="176"/>
        <v>327.28571428571428</v>
      </c>
      <c r="HZ22" s="139">
        <f>SMALL(($EI22:$EK22,$EM22:$FJ22),HZ$4)</f>
        <v>95</v>
      </c>
      <c r="IA22" s="139">
        <f>SMALL(($EI22:$EK22,$EM22:$FJ22),IA$4)</f>
        <v>100</v>
      </c>
      <c r="IB22" s="139">
        <f>SMALL(($EI22:$EK22,$EM22:$FJ22),IB$4)</f>
        <v>500</v>
      </c>
      <c r="IC22" s="139">
        <f>SMALL(($EI22:$EK22,$EM22:$FJ22),IC$4)</f>
        <v>500</v>
      </c>
      <c r="ID22" s="139">
        <f>SMALL(($EI22:$EK22,$EM22:$FJ22),ID$4)</f>
        <v>500</v>
      </c>
      <c r="IE22" s="139">
        <f t="shared" si="177"/>
        <v>96</v>
      </c>
      <c r="IF22" s="139">
        <f t="shared" si="177"/>
        <v>500</v>
      </c>
      <c r="IG22" s="139"/>
      <c r="IH22" s="139" t="str">
        <f t="shared" si="178"/>
        <v/>
      </c>
      <c r="II22" s="139"/>
      <c r="IJ22" s="139" t="str">
        <f>IF($B21="B",$HG22,"除外")</f>
        <v>除外</v>
      </c>
      <c r="IK22" s="146" t="e">
        <f t="shared" si="180"/>
        <v>#REF!</v>
      </c>
      <c r="IL22" s="146" t="e">
        <f t="shared" si="181"/>
        <v>#REF!</v>
      </c>
      <c r="IM22" s="146" t="e">
        <f t="shared" si="182"/>
        <v>#REF!</v>
      </c>
      <c r="IN22" s="146" t="e">
        <f t="shared" ca="1" si="237"/>
        <v>#REF!</v>
      </c>
      <c r="IO22" s="146" t="e">
        <f t="shared" ca="1" si="238"/>
        <v>#REF!</v>
      </c>
      <c r="IP22" s="139" t="str">
        <f t="shared" si="59"/>
        <v/>
      </c>
      <c r="IQ22" s="139" t="str">
        <f t="shared" si="185"/>
        <v/>
      </c>
      <c r="IR22" s="139" t="str">
        <f>+$D21</f>
        <v>矢田　修一</v>
      </c>
      <c r="IS22" s="150">
        <f t="shared" si="60"/>
        <v>11097</v>
      </c>
      <c r="IT22" s="139" t="str">
        <f t="shared" si="239"/>
        <v>資格基準未達</v>
      </c>
      <c r="IU22" s="141" t="str">
        <f t="shared" ca="1" si="240"/>
        <v>強化会参加数不足</v>
      </c>
      <c r="IV22" s="147">
        <f t="shared" si="241"/>
        <v>13097</v>
      </c>
      <c r="IW22" s="147">
        <f t="shared" si="190"/>
        <v>13097</v>
      </c>
      <c r="IX22" s="141" t="str">
        <f>IF($B21="B",HY22,"")</f>
        <v/>
      </c>
      <c r="IY22" s="141" t="str">
        <f t="shared" si="242"/>
        <v/>
      </c>
      <c r="IZ22" s="146" t="str">
        <f t="shared" si="192"/>
        <v/>
      </c>
      <c r="JA22" s="139" t="str">
        <f t="shared" si="193"/>
        <v/>
      </c>
      <c r="JB22" s="132"/>
      <c r="JC22" s="160">
        <v>17</v>
      </c>
      <c r="JD22" s="161" t="e">
        <f t="shared" si="194"/>
        <v>#N/A</v>
      </c>
      <c r="JE22" s="162" t="e">
        <f t="shared" si="195"/>
        <v>#N/A</v>
      </c>
      <c r="JF22" s="162" t="e">
        <f t="shared" si="196"/>
        <v>#N/A</v>
      </c>
      <c r="JG22" s="162" t="e">
        <f t="shared" si="201"/>
        <v>#N/A</v>
      </c>
      <c r="JH22" s="162"/>
      <c r="JI22" s="163" t="e">
        <f t="shared" si="202"/>
        <v>#N/A</v>
      </c>
      <c r="JJ22" s="164"/>
      <c r="JK22" s="160">
        <v>17</v>
      </c>
      <c r="JL22" s="160" t="e">
        <f t="shared" si="203"/>
        <v>#N/A</v>
      </c>
      <c r="JM22" s="162" t="e">
        <f t="shared" si="204"/>
        <v>#N/A</v>
      </c>
      <c r="JN22" s="163" t="e">
        <f t="shared" si="205"/>
        <v>#N/A</v>
      </c>
      <c r="JO22" s="165" t="e">
        <f t="shared" si="206"/>
        <v>#N/A</v>
      </c>
      <c r="JP22" s="165"/>
      <c r="JQ22" s="163" t="e">
        <f t="shared" si="207"/>
        <v>#N/A</v>
      </c>
      <c r="JR22" s="132"/>
      <c r="JS22" s="173"/>
      <c r="JT22" s="173"/>
      <c r="JU22" s="173"/>
      <c r="JV22" s="173"/>
      <c r="JW22" s="173"/>
      <c r="JX22" s="164"/>
      <c r="JY22" s="6"/>
      <c r="JZ22" s="6"/>
      <c r="KA22" s="6"/>
      <c r="KB22" s="6"/>
      <c r="KC22" s="6"/>
    </row>
    <row r="23" spans="1:289" ht="19.5" x14ac:dyDescent="0.35">
      <c r="A23" s="155"/>
      <c r="B23" s="156"/>
      <c r="C23" s="157"/>
      <c r="D23" s="125"/>
      <c r="E23" s="126"/>
      <c r="F23" s="127"/>
      <c r="G23" s="128">
        <f ca="1">DATEDIF($E23,TODAY(),"m")</f>
        <v>1433</v>
      </c>
      <c r="H23" s="129"/>
      <c r="I23" s="129"/>
      <c r="J23" s="129"/>
      <c r="K23" s="129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33">
        <f t="shared" si="220"/>
        <v>3</v>
      </c>
      <c r="AT23" s="199"/>
      <c r="AU23" s="200"/>
      <c r="AV23" s="136">
        <f t="shared" si="221"/>
        <v>1</v>
      </c>
      <c r="AW23" s="137" t="str">
        <f ca="1">IF(D22="","",IF(HF23=1,"強化会入会後1年未満",IF(AV23&lt;2,"強化会参加数不足",IF(EH23&lt;150,EH23,"出場回数不足"))))</f>
        <v>強化会参加数不足</v>
      </c>
      <c r="AX23" s="137">
        <f>IF(COUNTIF(H22:AQ22,"&gt;0")&gt;0,SUM(H22:AQ22)/COUNTIF(H22:AQ22,"&gt;0"),0)</f>
        <v>91</v>
      </c>
      <c r="AY23" s="138">
        <f t="shared" si="243"/>
        <v>0</v>
      </c>
      <c r="AZ23" s="138">
        <f t="shared" si="243"/>
        <v>0</v>
      </c>
      <c r="BA23" s="138">
        <f t="shared" si="243"/>
        <v>0</v>
      </c>
      <c r="BB23" s="138">
        <f t="shared" si="243"/>
        <v>0</v>
      </c>
      <c r="BC23" s="138">
        <f t="shared" si="243"/>
        <v>1</v>
      </c>
      <c r="BD23" s="138">
        <f t="shared" si="243"/>
        <v>1</v>
      </c>
      <c r="BE23" s="138">
        <f t="shared" si="243"/>
        <v>1</v>
      </c>
      <c r="BF23" s="138">
        <f t="shared" si="243"/>
        <v>0</v>
      </c>
      <c r="BG23" s="138">
        <f t="shared" si="243"/>
        <v>0</v>
      </c>
      <c r="BH23" s="138">
        <f t="shared" si="243"/>
        <v>0</v>
      </c>
      <c r="BI23" s="138">
        <f t="shared" si="244"/>
        <v>0</v>
      </c>
      <c r="BJ23" s="138">
        <f t="shared" si="244"/>
        <v>0</v>
      </c>
      <c r="BK23" s="138">
        <f t="shared" si="244"/>
        <v>0</v>
      </c>
      <c r="BL23" s="138">
        <f t="shared" si="244"/>
        <v>0</v>
      </c>
      <c r="BM23" s="138">
        <f t="shared" si="244"/>
        <v>0</v>
      </c>
      <c r="BN23" s="138">
        <f t="shared" si="244"/>
        <v>0</v>
      </c>
      <c r="BO23" s="138">
        <f t="shared" si="244"/>
        <v>0</v>
      </c>
      <c r="BP23" s="138">
        <f t="shared" si="244"/>
        <v>0</v>
      </c>
      <c r="BQ23" s="138">
        <f t="shared" si="244"/>
        <v>0</v>
      </c>
      <c r="BR23" s="138">
        <f t="shared" si="244"/>
        <v>0</v>
      </c>
      <c r="BS23" s="138">
        <f t="shared" si="245"/>
        <v>0</v>
      </c>
      <c r="BT23" s="138">
        <f t="shared" si="245"/>
        <v>0</v>
      </c>
      <c r="BU23" s="138">
        <f t="shared" si="245"/>
        <v>0</v>
      </c>
      <c r="BV23" s="138">
        <f t="shared" si="245"/>
        <v>0</v>
      </c>
      <c r="BW23" s="138">
        <f t="shared" si="245"/>
        <v>0</v>
      </c>
      <c r="BX23" s="138">
        <f t="shared" si="245"/>
        <v>0</v>
      </c>
      <c r="BY23" s="138">
        <f t="shared" si="245"/>
        <v>0</v>
      </c>
      <c r="BZ23" s="138">
        <f t="shared" si="245"/>
        <v>0</v>
      </c>
      <c r="CA23" s="138">
        <f t="shared" si="245"/>
        <v>1</v>
      </c>
      <c r="CB23" s="138">
        <f t="shared" si="245"/>
        <v>0</v>
      </c>
      <c r="CC23" s="138">
        <f t="shared" si="246"/>
        <v>0</v>
      </c>
      <c r="CD23" s="138">
        <f t="shared" si="246"/>
        <v>0</v>
      </c>
      <c r="CE23" s="138">
        <f t="shared" si="246"/>
        <v>0</v>
      </c>
      <c r="CF23" s="138">
        <f t="shared" si="246"/>
        <v>0</v>
      </c>
      <c r="CG23" s="138">
        <f t="shared" si="246"/>
        <v>0</v>
      </c>
      <c r="CH23" s="138">
        <f t="shared" si="246"/>
        <v>0</v>
      </c>
      <c r="CI23" s="138">
        <f t="shared" si="100"/>
        <v>3</v>
      </c>
      <c r="CJ23" s="138">
        <f t="shared" si="101"/>
        <v>1</v>
      </c>
      <c r="CK23" s="138">
        <f t="shared" si="102"/>
        <v>0</v>
      </c>
      <c r="CL23" s="138">
        <f t="shared" si="103"/>
        <v>0</v>
      </c>
      <c r="CM23" s="139">
        <f t="shared" si="215"/>
        <v>79</v>
      </c>
      <c r="CN23" s="139">
        <f t="shared" si="215"/>
        <v>87</v>
      </c>
      <c r="CO23" s="139">
        <f t="shared" si="215"/>
        <v>94</v>
      </c>
      <c r="CP23" s="139">
        <f t="shared" si="215"/>
        <v>104</v>
      </c>
      <c r="CQ23" s="139">
        <f t="shared" si="215"/>
        <v>500</v>
      </c>
      <c r="CR23" s="139">
        <f t="shared" si="215"/>
        <v>500</v>
      </c>
      <c r="CS23" s="139">
        <f t="shared" si="215"/>
        <v>500</v>
      </c>
      <c r="CT23" s="139">
        <f t="shared" si="215"/>
        <v>500</v>
      </c>
      <c r="CU23" s="139">
        <f t="shared" si="215"/>
        <v>500</v>
      </c>
      <c r="CV23" s="139">
        <f t="shared" si="215"/>
        <v>500</v>
      </c>
      <c r="CW23" s="139">
        <f t="shared" si="216"/>
        <v>500</v>
      </c>
      <c r="CX23" s="139">
        <f t="shared" si="216"/>
        <v>500</v>
      </c>
      <c r="CY23" s="139">
        <f t="shared" si="216"/>
        <v>500</v>
      </c>
      <c r="CZ23" s="139">
        <f t="shared" si="216"/>
        <v>500</v>
      </c>
      <c r="DA23" s="139">
        <f t="shared" si="216"/>
        <v>500</v>
      </c>
      <c r="DB23" s="139">
        <f t="shared" si="216"/>
        <v>500</v>
      </c>
      <c r="DC23" s="139">
        <f t="shared" si="216"/>
        <v>500</v>
      </c>
      <c r="DD23" s="139">
        <f t="shared" si="216"/>
        <v>500</v>
      </c>
      <c r="DE23" s="139">
        <f t="shared" si="216"/>
        <v>500</v>
      </c>
      <c r="DF23" s="139">
        <f t="shared" si="216"/>
        <v>500</v>
      </c>
      <c r="DG23" s="139">
        <f t="shared" si="217"/>
        <v>500</v>
      </c>
      <c r="DH23" s="139">
        <f t="shared" si="217"/>
        <v>500</v>
      </c>
      <c r="DI23" s="139">
        <f t="shared" si="217"/>
        <v>500</v>
      </c>
      <c r="DJ23" s="139">
        <f t="shared" si="217"/>
        <v>500</v>
      </c>
      <c r="DK23" s="139">
        <f t="shared" si="217"/>
        <v>500</v>
      </c>
      <c r="DL23" s="139">
        <f t="shared" si="217"/>
        <v>500</v>
      </c>
      <c r="DM23" s="139">
        <f t="shared" si="217"/>
        <v>500</v>
      </c>
      <c r="DN23" s="139">
        <f t="shared" si="217"/>
        <v>500</v>
      </c>
      <c r="DO23" s="139">
        <f t="shared" si="217"/>
        <v>500</v>
      </c>
      <c r="DP23" s="139">
        <f t="shared" si="217"/>
        <v>500</v>
      </c>
      <c r="DQ23" s="140">
        <f t="shared" si="104"/>
        <v>1698</v>
      </c>
      <c r="DR23" s="140">
        <f t="shared" si="105"/>
        <v>339.6</v>
      </c>
      <c r="DS23" s="140">
        <f t="shared" si="106"/>
        <v>579</v>
      </c>
      <c r="DT23" s="140">
        <f t="shared" si="107"/>
        <v>289.5</v>
      </c>
      <c r="DU23" s="141">
        <f t="shared" si="108"/>
        <v>325.28571428571428</v>
      </c>
      <c r="DV23" s="139">
        <f t="shared" si="109"/>
        <v>87</v>
      </c>
      <c r="DW23" s="139">
        <f t="shared" si="110"/>
        <v>94</v>
      </c>
      <c r="DX23" s="139">
        <f t="shared" si="111"/>
        <v>104</v>
      </c>
      <c r="DY23" s="139">
        <f t="shared" si="112"/>
        <v>0</v>
      </c>
      <c r="DZ23" s="139">
        <f t="shared" si="113"/>
        <v>0</v>
      </c>
      <c r="EA23" s="139">
        <f t="shared" si="114"/>
        <v>0</v>
      </c>
      <c r="EB23" s="139">
        <f t="shared" si="115"/>
        <v>79</v>
      </c>
      <c r="EC23" s="139">
        <f t="shared" si="116"/>
        <v>0</v>
      </c>
      <c r="ED23" s="141">
        <f t="shared" si="117"/>
        <v>92.333333333333329</v>
      </c>
      <c r="EE23" s="142">
        <f t="shared" si="118"/>
        <v>4</v>
      </c>
      <c r="EF23" s="143" t="str">
        <f>IF(D22="","",IF(EE23&lt;5,"出場回数不足",IF(CK23=1,ED23,"出場回数不足")))</f>
        <v>出場回数不足</v>
      </c>
      <c r="EG23" s="192">
        <f t="shared" si="120"/>
        <v>592.33333333333337</v>
      </c>
      <c r="EH23" s="192">
        <f t="shared" si="9"/>
        <v>1092.3333333333335</v>
      </c>
      <c r="EI23" s="139">
        <f t="shared" si="247"/>
        <v>500</v>
      </c>
      <c r="EJ23" s="139">
        <f t="shared" si="247"/>
        <v>500</v>
      </c>
      <c r="EK23" s="139">
        <f t="shared" si="247"/>
        <v>500</v>
      </c>
      <c r="EL23" s="139">
        <f t="shared" si="247"/>
        <v>500</v>
      </c>
      <c r="EM23" s="139">
        <f t="shared" si="247"/>
        <v>87</v>
      </c>
      <c r="EN23" s="139">
        <f t="shared" si="247"/>
        <v>104</v>
      </c>
      <c r="EO23" s="139">
        <f t="shared" si="247"/>
        <v>94</v>
      </c>
      <c r="EP23" s="139">
        <f t="shared" si="247"/>
        <v>500</v>
      </c>
      <c r="EQ23" s="139">
        <f t="shared" si="247"/>
        <v>500</v>
      </c>
      <c r="ER23" s="139">
        <f t="shared" si="247"/>
        <v>500</v>
      </c>
      <c r="ES23" s="139">
        <f t="shared" si="248"/>
        <v>500</v>
      </c>
      <c r="ET23" s="139">
        <f t="shared" si="248"/>
        <v>500</v>
      </c>
      <c r="EU23" s="139">
        <f t="shared" si="248"/>
        <v>500</v>
      </c>
      <c r="EV23" s="139">
        <f t="shared" si="248"/>
        <v>500</v>
      </c>
      <c r="EW23" s="139">
        <f t="shared" si="248"/>
        <v>500</v>
      </c>
      <c r="EX23" s="139">
        <f t="shared" si="248"/>
        <v>500</v>
      </c>
      <c r="EY23" s="139">
        <f t="shared" si="248"/>
        <v>500</v>
      </c>
      <c r="EZ23" s="139">
        <f t="shared" si="248"/>
        <v>500</v>
      </c>
      <c r="FA23" s="139">
        <f t="shared" si="248"/>
        <v>500</v>
      </c>
      <c r="FB23" s="139">
        <f t="shared" si="248"/>
        <v>500</v>
      </c>
      <c r="FC23" s="139">
        <f t="shared" si="249"/>
        <v>500</v>
      </c>
      <c r="FD23" s="139">
        <f t="shared" si="249"/>
        <v>500</v>
      </c>
      <c r="FE23" s="139">
        <f t="shared" si="249"/>
        <v>500</v>
      </c>
      <c r="FF23" s="139">
        <f t="shared" si="249"/>
        <v>500</v>
      </c>
      <c r="FG23" s="139">
        <f t="shared" si="249"/>
        <v>500</v>
      </c>
      <c r="FH23" s="139">
        <f t="shared" si="249"/>
        <v>500</v>
      </c>
      <c r="FI23" s="139">
        <f t="shared" si="249"/>
        <v>500</v>
      </c>
      <c r="FJ23" s="139">
        <f t="shared" si="249"/>
        <v>500</v>
      </c>
      <c r="FK23" s="139">
        <f t="shared" si="149"/>
        <v>87</v>
      </c>
      <c r="FL23" s="139">
        <f t="shared" si="149"/>
        <v>94</v>
      </c>
      <c r="FM23" s="139">
        <f t="shared" si="149"/>
        <v>104</v>
      </c>
      <c r="FN23" s="139">
        <f t="shared" si="149"/>
        <v>500</v>
      </c>
      <c r="FO23" s="139">
        <f t="shared" si="149"/>
        <v>500</v>
      </c>
      <c r="FP23" s="139">
        <f t="shared" si="149"/>
        <v>500</v>
      </c>
      <c r="FQ23" s="139">
        <f t="shared" si="149"/>
        <v>500</v>
      </c>
      <c r="FR23" s="139">
        <f t="shared" si="149"/>
        <v>500</v>
      </c>
      <c r="FS23" s="139">
        <f t="shared" si="149"/>
        <v>500</v>
      </c>
      <c r="FT23" s="139">
        <f t="shared" si="149"/>
        <v>500</v>
      </c>
      <c r="FU23" s="139">
        <f t="shared" si="149"/>
        <v>500</v>
      </c>
      <c r="FV23" s="139">
        <f t="shared" si="149"/>
        <v>500</v>
      </c>
      <c r="FW23" s="139">
        <f t="shared" si="149"/>
        <v>500</v>
      </c>
      <c r="FX23" s="139">
        <f t="shared" si="149"/>
        <v>500</v>
      </c>
      <c r="FY23" s="139">
        <f t="shared" si="149"/>
        <v>500</v>
      </c>
      <c r="FZ23" s="139">
        <f t="shared" si="149"/>
        <v>500</v>
      </c>
      <c r="GA23" s="139">
        <f t="shared" si="213"/>
        <v>500</v>
      </c>
      <c r="GB23" s="139">
        <f t="shared" si="213"/>
        <v>500</v>
      </c>
      <c r="GC23" s="139">
        <f t="shared" si="213"/>
        <v>500</v>
      </c>
      <c r="GD23" s="139">
        <f t="shared" si="213"/>
        <v>500</v>
      </c>
      <c r="GE23" s="139">
        <f t="shared" si="213"/>
        <v>500</v>
      </c>
      <c r="GF23" s="139">
        <f t="shared" si="213"/>
        <v>500</v>
      </c>
      <c r="GG23" s="139">
        <f t="shared" si="213"/>
        <v>500</v>
      </c>
      <c r="GH23" s="139">
        <f t="shared" si="213"/>
        <v>500</v>
      </c>
      <c r="GI23" s="139">
        <f t="shared" si="213"/>
        <v>500</v>
      </c>
      <c r="GJ23" s="139">
        <f t="shared" si="213"/>
        <v>500</v>
      </c>
      <c r="GK23" s="139">
        <f t="shared" si="213"/>
        <v>500</v>
      </c>
      <c r="GL23" s="139">
        <f t="shared" si="213"/>
        <v>500</v>
      </c>
      <c r="GM23" s="139">
        <f t="shared" si="150"/>
        <v>79</v>
      </c>
      <c r="GN23" s="139">
        <f t="shared" si="150"/>
        <v>500</v>
      </c>
      <c r="GO23" s="139">
        <f t="shared" si="150"/>
        <v>500</v>
      </c>
      <c r="GP23" s="139">
        <f t="shared" si="150"/>
        <v>500</v>
      </c>
      <c r="GQ23" s="139">
        <f t="shared" si="150"/>
        <v>500</v>
      </c>
      <c r="GR23" s="139">
        <f t="shared" si="150"/>
        <v>500</v>
      </c>
      <c r="GS23" s="139">
        <f t="shared" si="150"/>
        <v>500</v>
      </c>
      <c r="GT23" s="139">
        <f t="shared" si="150"/>
        <v>500</v>
      </c>
      <c r="GU23" s="139">
        <f t="shared" si="250"/>
        <v>79</v>
      </c>
      <c r="GV23" s="139">
        <f t="shared" si="250"/>
        <v>500</v>
      </c>
      <c r="GW23" s="139">
        <f t="shared" si="250"/>
        <v>500</v>
      </c>
      <c r="GX23" s="139">
        <f t="shared" si="250"/>
        <v>500</v>
      </c>
      <c r="GY23" s="139">
        <f t="shared" si="250"/>
        <v>500</v>
      </c>
      <c r="GZ23" s="139">
        <f t="shared" si="250"/>
        <v>500</v>
      </c>
      <c r="HA23" s="139">
        <f t="shared" si="250"/>
        <v>500</v>
      </c>
      <c r="HB23" s="139">
        <f t="shared" si="250"/>
        <v>500</v>
      </c>
      <c r="HC23" s="139"/>
      <c r="HD23" s="139">
        <f t="shared" si="230"/>
        <v>0</v>
      </c>
      <c r="HE23" s="139">
        <f t="shared" si="231"/>
        <v>0</v>
      </c>
      <c r="HF23" s="138">
        <f ca="1">IF(DATEDIF($E22,$A$1,"m")&lt;12,1,0)</f>
        <v>0</v>
      </c>
      <c r="HG23" s="145" t="e">
        <f t="shared" si="50"/>
        <v>#REF!</v>
      </c>
      <c r="HH23" s="145"/>
      <c r="HI23" s="139" t="e">
        <f>IF($B22="A",$HG23,"除外")</f>
        <v>#REF!</v>
      </c>
      <c r="HJ23" s="146" t="e">
        <f t="shared" si="163"/>
        <v>#REF!</v>
      </c>
      <c r="HK23" s="146" t="e">
        <f t="shared" si="164"/>
        <v>#REF!</v>
      </c>
      <c r="HL23" s="146" t="e">
        <f t="shared" si="165"/>
        <v>#REF!</v>
      </c>
      <c r="HM23" s="146" t="e">
        <f t="shared" si="232"/>
        <v>#REF!</v>
      </c>
      <c r="HN23" s="146" t="e">
        <f t="shared" ca="1" si="233"/>
        <v>#REF!</v>
      </c>
      <c r="HO23" s="139" t="e">
        <f t="shared" si="168"/>
        <v>#REF!</v>
      </c>
      <c r="HP23" s="139" t="e">
        <f t="shared" si="169"/>
        <v>#REF!</v>
      </c>
      <c r="HQ23" s="139" t="str">
        <f>+$D22</f>
        <v>山中　智</v>
      </c>
      <c r="HR23" s="147" t="e">
        <f t="shared" si="53"/>
        <v>#REF!</v>
      </c>
      <c r="HS23" s="148" t="str">
        <f t="shared" si="234"/>
        <v>資格基準未達</v>
      </c>
      <c r="HT23" s="141" t="str">
        <f t="shared" ca="1" si="235"/>
        <v>強化会参加数不足</v>
      </c>
      <c r="HU23" s="148" t="e">
        <f t="shared" si="236"/>
        <v>#REF!</v>
      </c>
      <c r="HV23" s="148" t="e">
        <f t="shared" si="174"/>
        <v>#REF!</v>
      </c>
      <c r="HW23" s="139" t="e">
        <f t="shared" si="56"/>
        <v>#REF!</v>
      </c>
      <c r="HX23" s="146" t="e">
        <f t="shared" si="175"/>
        <v>#REF!</v>
      </c>
      <c r="HY23" s="149">
        <f t="shared" si="176"/>
        <v>325.28571428571428</v>
      </c>
      <c r="HZ23" s="139">
        <f>SMALL(($EI23:$EK23,$EM23:$FJ23),HZ$4)</f>
        <v>94</v>
      </c>
      <c r="IA23" s="139">
        <f>SMALL(($EI23:$EK23,$EM23:$FJ23),IA$4)</f>
        <v>104</v>
      </c>
      <c r="IB23" s="139">
        <f>SMALL(($EI23:$EK23,$EM23:$FJ23),IB$4)</f>
        <v>500</v>
      </c>
      <c r="IC23" s="139">
        <f>SMALL(($EI23:$EK23,$EM23:$FJ23),IC$4)</f>
        <v>500</v>
      </c>
      <c r="ID23" s="139">
        <f>SMALL(($EI23:$EK23,$EM23:$FJ23),ID$4)</f>
        <v>500</v>
      </c>
      <c r="IE23" s="139">
        <f t="shared" si="177"/>
        <v>79</v>
      </c>
      <c r="IF23" s="139">
        <f t="shared" si="177"/>
        <v>500</v>
      </c>
      <c r="IG23" s="139"/>
      <c r="IH23" s="139" t="str">
        <f t="shared" si="178"/>
        <v/>
      </c>
      <c r="II23" s="139"/>
      <c r="IJ23" s="139" t="str">
        <f>IF($B22="B",$HG23,"除外")</f>
        <v>除外</v>
      </c>
      <c r="IK23" s="146" t="e">
        <f t="shared" si="180"/>
        <v>#REF!</v>
      </c>
      <c r="IL23" s="146" t="e">
        <f t="shared" si="181"/>
        <v>#REF!</v>
      </c>
      <c r="IM23" s="146" t="e">
        <f t="shared" si="182"/>
        <v>#REF!</v>
      </c>
      <c r="IN23" s="146" t="e">
        <f t="shared" ca="1" si="237"/>
        <v>#REF!</v>
      </c>
      <c r="IO23" s="146" t="e">
        <f t="shared" ca="1" si="238"/>
        <v>#REF!</v>
      </c>
      <c r="IP23" s="139" t="str">
        <f t="shared" si="59"/>
        <v/>
      </c>
      <c r="IQ23" s="139" t="str">
        <f t="shared" si="185"/>
        <v/>
      </c>
      <c r="IR23" s="139" t="str">
        <f>+$D22</f>
        <v>山中　智</v>
      </c>
      <c r="IS23" s="150">
        <f t="shared" si="60"/>
        <v>11092.333333333334</v>
      </c>
      <c r="IT23" s="139" t="str">
        <f t="shared" si="239"/>
        <v>資格基準未達</v>
      </c>
      <c r="IU23" s="141" t="str">
        <f t="shared" ca="1" si="240"/>
        <v>強化会参加数不足</v>
      </c>
      <c r="IV23" s="147">
        <f t="shared" si="241"/>
        <v>13092.333333333334</v>
      </c>
      <c r="IW23" s="147">
        <f t="shared" si="190"/>
        <v>13092.333333333334</v>
      </c>
      <c r="IX23" s="141" t="str">
        <f>IF($B22="B",HY23,"")</f>
        <v/>
      </c>
      <c r="IY23" s="141" t="str">
        <f t="shared" si="242"/>
        <v/>
      </c>
      <c r="IZ23" s="146" t="str">
        <f t="shared" si="192"/>
        <v/>
      </c>
      <c r="JA23" s="139" t="str">
        <f t="shared" si="193"/>
        <v/>
      </c>
      <c r="JB23" s="132"/>
      <c r="JC23" s="160">
        <v>18</v>
      </c>
      <c r="JD23" s="161" t="e">
        <f t="shared" si="194"/>
        <v>#N/A</v>
      </c>
      <c r="JE23" s="162" t="e">
        <f t="shared" si="195"/>
        <v>#N/A</v>
      </c>
      <c r="JF23" s="162" t="e">
        <f t="shared" si="196"/>
        <v>#N/A</v>
      </c>
      <c r="JG23" s="162" t="e">
        <f t="shared" si="201"/>
        <v>#N/A</v>
      </c>
      <c r="JH23" s="162"/>
      <c r="JI23" s="163" t="e">
        <f t="shared" si="202"/>
        <v>#N/A</v>
      </c>
      <c r="JJ23" s="164"/>
      <c r="JK23" s="160">
        <v>18</v>
      </c>
      <c r="JL23" s="160" t="e">
        <f t="shared" si="203"/>
        <v>#N/A</v>
      </c>
      <c r="JM23" s="162" t="e">
        <f t="shared" si="204"/>
        <v>#N/A</v>
      </c>
      <c r="JN23" s="163" t="e">
        <f t="shared" si="205"/>
        <v>#N/A</v>
      </c>
      <c r="JO23" s="165" t="e">
        <f t="shared" si="206"/>
        <v>#N/A</v>
      </c>
      <c r="JP23" s="165"/>
      <c r="JQ23" s="163" t="e">
        <f t="shared" si="207"/>
        <v>#N/A</v>
      </c>
      <c r="JR23" s="132"/>
      <c r="JS23" s="216" t="s">
        <v>235</v>
      </c>
      <c r="JT23" s="217"/>
      <c r="JU23" s="217"/>
      <c r="JV23" s="217"/>
      <c r="JW23" s="217"/>
      <c r="JX23" s="174"/>
      <c r="JY23" s="6"/>
      <c r="JZ23" s="6"/>
      <c r="KA23" s="6"/>
      <c r="KB23" s="6"/>
      <c r="KC23" s="6"/>
    </row>
    <row r="24" spans="1:289" ht="16.5" x14ac:dyDescent="0.35">
      <c r="A24" s="155"/>
      <c r="B24" s="156"/>
      <c r="C24" s="157"/>
      <c r="D24" s="125"/>
      <c r="E24" s="126"/>
      <c r="F24" s="127"/>
      <c r="G24" s="128">
        <f t="shared" ca="1" si="197"/>
        <v>1433</v>
      </c>
      <c r="H24" s="129"/>
      <c r="I24" s="129"/>
      <c r="J24" s="129"/>
      <c r="K24" s="129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2"/>
      <c r="AS24" s="133">
        <f>COUNTIF(AY15:BZ15,"&lt;&gt;0")</f>
        <v>0</v>
      </c>
      <c r="AT24" s="158"/>
      <c r="AU24" s="159"/>
      <c r="AV24" s="136">
        <f>COUNTIF(CA15:CH15,"&lt;&gt;0")</f>
        <v>0</v>
      </c>
      <c r="AW24" s="137" t="str">
        <f>IF(D23="","",IF(HF15=1,"強化会入会後1年未満",IF(AV24&lt;2,"強化会参加数不足",IF(EH15&lt;150,EH15,"出場回数不足"))))</f>
        <v/>
      </c>
      <c r="AX24" s="137">
        <f>IF(COUNTIF(H6:AQ6,"&gt;0")&gt;0,SUM(H6:AQ6)/COUNTIF(H6:AQ6,"&gt;0"),0)</f>
        <v>93.5</v>
      </c>
      <c r="AY24" s="138">
        <f t="shared" ref="AY24:CH24" si="251">IF($E6-H$4&gt;0,0,IF(DATEDIF($E6,H$4,"m")&lt;12,0,IF(H6="",0,1)))</f>
        <v>0</v>
      </c>
      <c r="AZ24" s="138">
        <f t="shared" si="251"/>
        <v>0</v>
      </c>
      <c r="BA24" s="138">
        <f t="shared" si="251"/>
        <v>0</v>
      </c>
      <c r="BB24" s="138">
        <f t="shared" si="251"/>
        <v>0</v>
      </c>
      <c r="BC24" s="138">
        <f t="shared" si="251"/>
        <v>0</v>
      </c>
      <c r="BD24" s="138">
        <f t="shared" si="251"/>
        <v>0</v>
      </c>
      <c r="BE24" s="138">
        <f t="shared" si="251"/>
        <v>0</v>
      </c>
      <c r="BF24" s="138">
        <f t="shared" si="251"/>
        <v>0</v>
      </c>
      <c r="BG24" s="138">
        <f t="shared" si="251"/>
        <v>0</v>
      </c>
      <c r="BH24" s="138">
        <f t="shared" si="251"/>
        <v>0</v>
      </c>
      <c r="BI24" s="138">
        <f t="shared" si="251"/>
        <v>0</v>
      </c>
      <c r="BJ24" s="138">
        <f t="shared" si="251"/>
        <v>0</v>
      </c>
      <c r="BK24" s="138">
        <f t="shared" si="251"/>
        <v>0</v>
      </c>
      <c r="BL24" s="138">
        <f t="shared" si="251"/>
        <v>0</v>
      </c>
      <c r="BM24" s="138">
        <f t="shared" si="251"/>
        <v>0</v>
      </c>
      <c r="BN24" s="138">
        <f t="shared" si="251"/>
        <v>0</v>
      </c>
      <c r="BO24" s="138">
        <f t="shared" si="251"/>
        <v>0</v>
      </c>
      <c r="BP24" s="138">
        <f t="shared" si="251"/>
        <v>0</v>
      </c>
      <c r="BQ24" s="138">
        <f t="shared" si="251"/>
        <v>0</v>
      </c>
      <c r="BR24" s="138">
        <f t="shared" si="251"/>
        <v>0</v>
      </c>
      <c r="BS24" s="138">
        <f t="shared" si="251"/>
        <v>0</v>
      </c>
      <c r="BT24" s="138">
        <f t="shared" si="251"/>
        <v>0</v>
      </c>
      <c r="BU24" s="138">
        <f t="shared" si="251"/>
        <v>0</v>
      </c>
      <c r="BV24" s="138">
        <f t="shared" si="251"/>
        <v>0</v>
      </c>
      <c r="BW24" s="138">
        <f t="shared" si="251"/>
        <v>0</v>
      </c>
      <c r="BX24" s="138">
        <f t="shared" si="251"/>
        <v>0</v>
      </c>
      <c r="BY24" s="138">
        <f t="shared" si="251"/>
        <v>0</v>
      </c>
      <c r="BZ24" s="138">
        <f t="shared" si="251"/>
        <v>0</v>
      </c>
      <c r="CA24" s="138">
        <f t="shared" si="251"/>
        <v>0</v>
      </c>
      <c r="CB24" s="138">
        <f t="shared" si="251"/>
        <v>0</v>
      </c>
      <c r="CC24" s="138">
        <f t="shared" si="251"/>
        <v>0</v>
      </c>
      <c r="CD24" s="138">
        <f t="shared" si="251"/>
        <v>0</v>
      </c>
      <c r="CE24" s="138">
        <f t="shared" si="251"/>
        <v>0</v>
      </c>
      <c r="CF24" s="138">
        <f t="shared" si="251"/>
        <v>0</v>
      </c>
      <c r="CG24" s="138">
        <f t="shared" si="251"/>
        <v>0</v>
      </c>
      <c r="CH24" s="138">
        <f t="shared" si="251"/>
        <v>0</v>
      </c>
      <c r="CI24" s="138">
        <f t="shared" si="100"/>
        <v>0</v>
      </c>
      <c r="CJ24" s="138">
        <f t="shared" si="101"/>
        <v>0</v>
      </c>
      <c r="CK24" s="138">
        <f t="shared" si="102"/>
        <v>0</v>
      </c>
      <c r="CL24" s="138">
        <f t="shared" si="103"/>
        <v>0</v>
      </c>
      <c r="CM24" s="139">
        <f t="shared" si="215"/>
        <v>500</v>
      </c>
      <c r="CN24" s="139">
        <f t="shared" si="215"/>
        <v>500</v>
      </c>
      <c r="CO24" s="139">
        <f t="shared" si="215"/>
        <v>500</v>
      </c>
      <c r="CP24" s="139">
        <f t="shared" si="215"/>
        <v>500</v>
      </c>
      <c r="CQ24" s="139">
        <f t="shared" si="215"/>
        <v>500</v>
      </c>
      <c r="CR24" s="139">
        <f t="shared" si="215"/>
        <v>500</v>
      </c>
      <c r="CS24" s="139">
        <f t="shared" si="215"/>
        <v>500</v>
      </c>
      <c r="CT24" s="139">
        <f t="shared" si="215"/>
        <v>500</v>
      </c>
      <c r="CU24" s="139">
        <f t="shared" si="215"/>
        <v>500</v>
      </c>
      <c r="CV24" s="139">
        <f t="shared" si="215"/>
        <v>500</v>
      </c>
      <c r="CW24" s="139">
        <f t="shared" si="216"/>
        <v>500</v>
      </c>
      <c r="CX24" s="139">
        <f t="shared" si="216"/>
        <v>500</v>
      </c>
      <c r="CY24" s="139">
        <f t="shared" si="216"/>
        <v>500</v>
      </c>
      <c r="CZ24" s="139">
        <f t="shared" si="216"/>
        <v>500</v>
      </c>
      <c r="DA24" s="139">
        <f t="shared" si="216"/>
        <v>500</v>
      </c>
      <c r="DB24" s="139">
        <f t="shared" si="216"/>
        <v>500</v>
      </c>
      <c r="DC24" s="139">
        <f t="shared" si="216"/>
        <v>500</v>
      </c>
      <c r="DD24" s="139">
        <f t="shared" si="216"/>
        <v>500</v>
      </c>
      <c r="DE24" s="139">
        <f t="shared" si="216"/>
        <v>500</v>
      </c>
      <c r="DF24" s="139">
        <f t="shared" si="216"/>
        <v>500</v>
      </c>
      <c r="DG24" s="139">
        <f t="shared" si="217"/>
        <v>500</v>
      </c>
      <c r="DH24" s="139">
        <f t="shared" si="217"/>
        <v>500</v>
      </c>
      <c r="DI24" s="139">
        <f t="shared" si="217"/>
        <v>500</v>
      </c>
      <c r="DJ24" s="139">
        <f t="shared" si="217"/>
        <v>500</v>
      </c>
      <c r="DK24" s="139">
        <f t="shared" si="217"/>
        <v>500</v>
      </c>
      <c r="DL24" s="139">
        <f t="shared" si="217"/>
        <v>500</v>
      </c>
      <c r="DM24" s="139">
        <f t="shared" si="217"/>
        <v>500</v>
      </c>
      <c r="DN24" s="139">
        <f t="shared" si="217"/>
        <v>500</v>
      </c>
      <c r="DO24" s="139">
        <f t="shared" si="217"/>
        <v>500</v>
      </c>
      <c r="DP24" s="139">
        <f t="shared" si="217"/>
        <v>500</v>
      </c>
      <c r="DQ24" s="140">
        <f t="shared" si="104"/>
        <v>2500</v>
      </c>
      <c r="DR24" s="140">
        <f t="shared" si="105"/>
        <v>500</v>
      </c>
      <c r="DS24" s="140">
        <f t="shared" si="106"/>
        <v>1000</v>
      </c>
      <c r="DT24" s="140">
        <f t="shared" si="107"/>
        <v>500</v>
      </c>
      <c r="DU24" s="141">
        <f t="shared" si="108"/>
        <v>500</v>
      </c>
      <c r="DV24" s="139">
        <f t="shared" si="109"/>
        <v>0</v>
      </c>
      <c r="DW24" s="139">
        <f t="shared" si="110"/>
        <v>0</v>
      </c>
      <c r="DX24" s="139">
        <f t="shared" si="111"/>
        <v>0</v>
      </c>
      <c r="DY24" s="139">
        <f t="shared" si="112"/>
        <v>0</v>
      </c>
      <c r="DZ24" s="139">
        <f t="shared" si="113"/>
        <v>0</v>
      </c>
      <c r="EA24" s="139">
        <f t="shared" si="114"/>
        <v>0</v>
      </c>
      <c r="EB24" s="139">
        <f t="shared" si="115"/>
        <v>0</v>
      </c>
      <c r="EC24" s="139">
        <f t="shared" si="116"/>
        <v>0</v>
      </c>
      <c r="ED24" s="141">
        <f t="shared" si="117"/>
        <v>500</v>
      </c>
      <c r="EE24" s="142">
        <f t="shared" si="118"/>
        <v>0</v>
      </c>
      <c r="EF24" s="143" t="str">
        <f>IF(D6="","",IF(EE24&lt;5,"出場回数不足",IF(CK24=1,ED24,"出場回数不足")))</f>
        <v>出場回数不足</v>
      </c>
      <c r="EG24" s="192">
        <f t="shared" si="120"/>
        <v>1000</v>
      </c>
      <c r="EH24" s="192">
        <f t="shared" si="9"/>
        <v>1500</v>
      </c>
      <c r="EI24" s="139">
        <f t="shared" ref="EI24:FJ24" si="252">IF(AY24=0,500,IF(H6="",500,H6))</f>
        <v>500</v>
      </c>
      <c r="EJ24" s="139">
        <f t="shared" si="252"/>
        <v>500</v>
      </c>
      <c r="EK24" s="139">
        <f t="shared" si="252"/>
        <v>500</v>
      </c>
      <c r="EL24" s="139">
        <f t="shared" si="252"/>
        <v>500</v>
      </c>
      <c r="EM24" s="139">
        <f t="shared" si="252"/>
        <v>500</v>
      </c>
      <c r="EN24" s="139">
        <f t="shared" si="252"/>
        <v>500</v>
      </c>
      <c r="EO24" s="139">
        <f t="shared" si="252"/>
        <v>500</v>
      </c>
      <c r="EP24" s="139">
        <f t="shared" si="252"/>
        <v>500</v>
      </c>
      <c r="EQ24" s="139">
        <f t="shared" si="252"/>
        <v>500</v>
      </c>
      <c r="ER24" s="139">
        <f t="shared" si="252"/>
        <v>500</v>
      </c>
      <c r="ES24" s="139">
        <f t="shared" si="252"/>
        <v>500</v>
      </c>
      <c r="ET24" s="139">
        <f t="shared" si="252"/>
        <v>500</v>
      </c>
      <c r="EU24" s="139">
        <f t="shared" si="252"/>
        <v>500</v>
      </c>
      <c r="EV24" s="139">
        <f t="shared" si="252"/>
        <v>500</v>
      </c>
      <c r="EW24" s="139">
        <f t="shared" si="252"/>
        <v>500</v>
      </c>
      <c r="EX24" s="139">
        <f t="shared" si="252"/>
        <v>500</v>
      </c>
      <c r="EY24" s="139">
        <f t="shared" si="252"/>
        <v>500</v>
      </c>
      <c r="EZ24" s="139">
        <f t="shared" si="252"/>
        <v>500</v>
      </c>
      <c r="FA24" s="139">
        <f t="shared" si="252"/>
        <v>500</v>
      </c>
      <c r="FB24" s="139">
        <f t="shared" si="252"/>
        <v>500</v>
      </c>
      <c r="FC24" s="139">
        <f t="shared" si="252"/>
        <v>500</v>
      </c>
      <c r="FD24" s="139">
        <f t="shared" si="252"/>
        <v>500</v>
      </c>
      <c r="FE24" s="139">
        <f t="shared" si="252"/>
        <v>500</v>
      </c>
      <c r="FF24" s="139">
        <f t="shared" si="252"/>
        <v>500</v>
      </c>
      <c r="FG24" s="139">
        <f t="shared" si="252"/>
        <v>500</v>
      </c>
      <c r="FH24" s="139">
        <f t="shared" si="252"/>
        <v>500</v>
      </c>
      <c r="FI24" s="139">
        <f t="shared" si="252"/>
        <v>500</v>
      </c>
      <c r="FJ24" s="139">
        <f t="shared" si="252"/>
        <v>500</v>
      </c>
      <c r="FK24" s="139">
        <f t="shared" si="149"/>
        <v>500</v>
      </c>
      <c r="FL24" s="139">
        <f t="shared" si="149"/>
        <v>500</v>
      </c>
      <c r="FM24" s="139">
        <f t="shared" si="149"/>
        <v>500</v>
      </c>
      <c r="FN24" s="139">
        <f t="shared" si="149"/>
        <v>500</v>
      </c>
      <c r="FO24" s="139">
        <f t="shared" si="149"/>
        <v>500</v>
      </c>
      <c r="FP24" s="139">
        <f t="shared" si="149"/>
        <v>500</v>
      </c>
      <c r="FQ24" s="139">
        <f t="shared" si="149"/>
        <v>500</v>
      </c>
      <c r="FR24" s="139">
        <f t="shared" si="149"/>
        <v>500</v>
      </c>
      <c r="FS24" s="139">
        <f t="shared" si="149"/>
        <v>500</v>
      </c>
      <c r="FT24" s="139">
        <f t="shared" si="149"/>
        <v>500</v>
      </c>
      <c r="FU24" s="139">
        <f t="shared" si="149"/>
        <v>500</v>
      </c>
      <c r="FV24" s="139">
        <f t="shared" si="149"/>
        <v>500</v>
      </c>
      <c r="FW24" s="139">
        <f t="shared" si="149"/>
        <v>500</v>
      </c>
      <c r="FX24" s="139">
        <f t="shared" si="149"/>
        <v>500</v>
      </c>
      <c r="FY24" s="139">
        <f t="shared" si="149"/>
        <v>500</v>
      </c>
      <c r="FZ24" s="139">
        <f t="shared" si="149"/>
        <v>500</v>
      </c>
      <c r="GA24" s="139">
        <f t="shared" si="213"/>
        <v>500</v>
      </c>
      <c r="GB24" s="139">
        <f t="shared" si="213"/>
        <v>500</v>
      </c>
      <c r="GC24" s="139">
        <f t="shared" si="213"/>
        <v>500</v>
      </c>
      <c r="GD24" s="139">
        <f t="shared" si="213"/>
        <v>500</v>
      </c>
      <c r="GE24" s="139">
        <f t="shared" si="213"/>
        <v>500</v>
      </c>
      <c r="GF24" s="139">
        <f t="shared" si="213"/>
        <v>500</v>
      </c>
      <c r="GG24" s="139">
        <f t="shared" si="213"/>
        <v>500</v>
      </c>
      <c r="GH24" s="139">
        <f t="shared" si="213"/>
        <v>500</v>
      </c>
      <c r="GI24" s="139">
        <f t="shared" si="213"/>
        <v>500</v>
      </c>
      <c r="GJ24" s="139">
        <f t="shared" si="213"/>
        <v>500</v>
      </c>
      <c r="GK24" s="139">
        <f t="shared" si="213"/>
        <v>500</v>
      </c>
      <c r="GL24" s="139">
        <f t="shared" si="213"/>
        <v>500</v>
      </c>
      <c r="GM24" s="139">
        <f t="shared" si="150"/>
        <v>500</v>
      </c>
      <c r="GN24" s="139">
        <f t="shared" si="150"/>
        <v>500</v>
      </c>
      <c r="GO24" s="139">
        <f t="shared" si="150"/>
        <v>500</v>
      </c>
      <c r="GP24" s="139">
        <f t="shared" si="150"/>
        <v>500</v>
      </c>
      <c r="GQ24" s="139">
        <f t="shared" si="150"/>
        <v>500</v>
      </c>
      <c r="GR24" s="139">
        <f t="shared" si="150"/>
        <v>500</v>
      </c>
      <c r="GS24" s="139">
        <f t="shared" si="150"/>
        <v>500</v>
      </c>
      <c r="GT24" s="139">
        <f t="shared" si="150"/>
        <v>500</v>
      </c>
      <c r="GU24" s="139">
        <f t="shared" ref="GU24:HB24" si="253">IF(CA24=0,500,IF(AJ6="",500,AJ6))</f>
        <v>500</v>
      </c>
      <c r="GV24" s="139">
        <f t="shared" si="253"/>
        <v>500</v>
      </c>
      <c r="GW24" s="139">
        <f t="shared" si="253"/>
        <v>500</v>
      </c>
      <c r="GX24" s="139">
        <f t="shared" si="253"/>
        <v>500</v>
      </c>
      <c r="GY24" s="139">
        <f t="shared" si="253"/>
        <v>500</v>
      </c>
      <c r="GZ24" s="139">
        <f t="shared" si="253"/>
        <v>500</v>
      </c>
      <c r="HA24" s="139">
        <f t="shared" si="253"/>
        <v>500</v>
      </c>
      <c r="HB24" s="139">
        <f t="shared" si="253"/>
        <v>500</v>
      </c>
      <c r="HC24" s="139"/>
      <c r="HD24" s="139">
        <f>IF(AV6&lt;2,0,IF(EH24&gt;=150,0,IF(AT6="※",1,0)))</f>
        <v>0</v>
      </c>
      <c r="HE24" s="139">
        <f>IF(AU6="※",1,0)</f>
        <v>0</v>
      </c>
      <c r="HF24" s="138">
        <f ca="1">IF(DATEDIF($E6,$A$1,"m")&lt;12,1,0)</f>
        <v>1</v>
      </c>
      <c r="HG24" s="145" t="e">
        <f t="shared" si="50"/>
        <v>#REF!</v>
      </c>
      <c r="HH24" s="145"/>
      <c r="HI24" s="139" t="e">
        <f>IF($B6="A",$HG24,"除外")</f>
        <v>#REF!</v>
      </c>
      <c r="HJ24" s="146" t="e">
        <f t="shared" si="163"/>
        <v>#REF!</v>
      </c>
      <c r="HK24" s="146" t="e">
        <f t="shared" si="164"/>
        <v>#REF!</v>
      </c>
      <c r="HL24" s="146" t="e">
        <f t="shared" si="165"/>
        <v>#REF!</v>
      </c>
      <c r="HM24" s="146" t="e">
        <f>RANK(HU24,HU$5:HU$64,1)*1000000+RANK(HL24,HL$5:HL$64,1)*10000+RANK(HK24,HK$5:HK$64,1)*100-$AS6*0.01+ROW()/10000</f>
        <v>#REF!</v>
      </c>
      <c r="HN24" s="146" t="e">
        <f ca="1">RANK(HV24,HV$5:HV$64,1)*100000000+RANK(HU24,HU$5:HU$64,1)*1000000+RANK(HL24,HL$5:HL$64,1)*10000+RANK(HK24,HK$5:HK$64,1)*100+HF24-$AS6*0.01+ROW()/10000</f>
        <v>#REF!</v>
      </c>
      <c r="HO24" s="139" t="e">
        <f t="shared" si="168"/>
        <v>#REF!</v>
      </c>
      <c r="HP24" s="139" t="e">
        <f t="shared" si="169"/>
        <v>#REF!</v>
      </c>
      <c r="HQ24" s="139" t="str">
        <f>+$D6</f>
        <v>猪飼　隆</v>
      </c>
      <c r="HR24" s="147" t="e">
        <f t="shared" si="53"/>
        <v>#REF!</v>
      </c>
      <c r="HS24" s="148" t="str">
        <f>IF(AV6&gt;=2,IF(HR24&lt;HS$4,HR24,"資格基準未達"),"資格基準未達")</f>
        <v>資格基準未達</v>
      </c>
      <c r="HT24" s="141" t="str">
        <f ca="1">IF(HF24=1,"強化会入会後1年未満",IF($AV6&lt;2,"強化会参加数不足",IF(HE24=1,"辞退等により対象外",IF($CL24=1,"資格充足（"&amp;$CI24+CJ24&amp;"回出場）",IF($CK24=1,"暫定 "&amp;TEXT($EF24,"0.000")&amp;" ("&amp;$CI24+CJ24&amp;"回出場)",TEXT($EF24,"0.000")&amp;"("&amp;$CI24+CJ24&amp;"回出場)")))))</f>
        <v>強化会入会後1年未満</v>
      </c>
      <c r="HU24" s="148" t="e">
        <f>IF(AV6&lt;2,HR24+2000,IF($HF24=1,HR24+3000,IF(HD24=1,HR24-300,HR24)))</f>
        <v>#REF!</v>
      </c>
      <c r="HV24" s="148" t="e">
        <f t="shared" si="174"/>
        <v>#REF!</v>
      </c>
      <c r="HW24" s="139" t="e">
        <f t="shared" si="56"/>
        <v>#REF!</v>
      </c>
      <c r="HX24" s="146" t="e">
        <f t="shared" si="175"/>
        <v>#REF!</v>
      </c>
      <c r="HY24" s="149">
        <f t="shared" si="176"/>
        <v>500</v>
      </c>
      <c r="HZ24" s="139">
        <f>SMALL(($EI24:$EK24,$EM24:$FJ24),HZ$4)</f>
        <v>500</v>
      </c>
      <c r="IA24" s="139">
        <f>SMALL(($EI24:$EK24,$EM24:$FJ24),IA$4)</f>
        <v>500</v>
      </c>
      <c r="IB24" s="139">
        <f>SMALL(($EI24:$EK24,$EM24:$FJ24),IB$4)</f>
        <v>500</v>
      </c>
      <c r="IC24" s="139">
        <f>SMALL(($EI24:$EK24,$EM24:$FJ24),IC$4)</f>
        <v>500</v>
      </c>
      <c r="ID24" s="139">
        <f>SMALL(($EI24:$EK24,$EM24:$FJ24),ID$4)</f>
        <v>500</v>
      </c>
      <c r="IE24" s="139">
        <f t="shared" si="177"/>
        <v>500</v>
      </c>
      <c r="IF24" s="139">
        <f t="shared" si="177"/>
        <v>500</v>
      </c>
      <c r="IG24" s="139"/>
      <c r="IH24" s="139" t="str">
        <f t="shared" si="178"/>
        <v/>
      </c>
      <c r="II24" s="139"/>
      <c r="IJ24" s="139" t="str">
        <f>IF($B6="B",$HG24,"除外")</f>
        <v>除外</v>
      </c>
      <c r="IK24" s="146" t="e">
        <f t="shared" si="180"/>
        <v>#REF!</v>
      </c>
      <c r="IL24" s="146" t="e">
        <f t="shared" si="181"/>
        <v>#REF!</v>
      </c>
      <c r="IM24" s="146" t="e">
        <f t="shared" si="182"/>
        <v>#REF!</v>
      </c>
      <c r="IN24" s="146" t="e">
        <f ca="1">RANK(IV24,IV$5:IV$64,1)*1000000+RANK(IM24,IM$5:IM$64,1)*10000+RANK(IL24,IL$5:IL$64,1)*100-$AS6*0.01+ROW()/10000</f>
        <v>#REF!</v>
      </c>
      <c r="IO24" s="146" t="e">
        <f ca="1">RANK(IW24,IW$5:IW$64,1)*100000000+RANK(IV24,IV$5:IV$64,1)*1000000+RANK(IM24,IM$5:IM$64,1)*10000+RANK(IL24,IL$5:IL$64,1)*100+HF24-$AS6*0.01+ROW()/10000</f>
        <v>#REF!</v>
      </c>
      <c r="IP24" s="139" t="str">
        <f t="shared" si="59"/>
        <v/>
      </c>
      <c r="IQ24" s="139" t="str">
        <f t="shared" si="185"/>
        <v/>
      </c>
      <c r="IR24" s="139" t="str">
        <f>+$D6</f>
        <v>猪飼　隆</v>
      </c>
      <c r="IS24" s="150">
        <f t="shared" si="60"/>
        <v>11500</v>
      </c>
      <c r="IT24" s="139" t="str">
        <f>IF($AV6&gt;=2,IF(IS24&lt;IT$4,IS24,"資格基準未達"),"資格基準未達")</f>
        <v>資格基準未達</v>
      </c>
      <c r="IU24" s="141" t="str">
        <f ca="1">IF(HF24=1,"強化会入会後1年未満",IF($AV6&lt;2,"強化会参加数不足",IF($HE24=1,"辞退等により対象外",IF($CL24=1,"資格充足（"&amp;CI24+CJ24&amp;"回出場）",IF($CK24=1,"暫定 "&amp;TEXT($EF24,"0.000")&amp;" ("&amp;$CI24+CJ24&amp;"回出場)",TEXT($EF24,"0.000")&amp;"("&amp;$CI24+CJ24&amp;"回出場)")))))</f>
        <v>強化会入会後1年未満</v>
      </c>
      <c r="IV24" s="147">
        <f>IF(AV6&lt;2,IS24+2000,IF($HF24=1,IS24+3000,IF($HD24=1,IS24-300,IS24)))</f>
        <v>13500</v>
      </c>
      <c r="IW24" s="147">
        <f t="shared" si="190"/>
        <v>13500</v>
      </c>
      <c r="IX24" s="141" t="str">
        <f>IF($B6="B",HY24,"")</f>
        <v/>
      </c>
      <c r="IY24" s="141" t="str">
        <f t="shared" si="242"/>
        <v/>
      </c>
      <c r="IZ24" s="146" t="str">
        <f t="shared" si="192"/>
        <v/>
      </c>
      <c r="JA24" s="139" t="str">
        <f t="shared" si="193"/>
        <v/>
      </c>
      <c r="JB24" s="132"/>
      <c r="JC24" s="160">
        <v>19</v>
      </c>
      <c r="JD24" s="161" t="e">
        <f t="shared" si="194"/>
        <v>#N/A</v>
      </c>
      <c r="JE24" s="162" t="e">
        <f t="shared" si="195"/>
        <v>#N/A</v>
      </c>
      <c r="JF24" s="162" t="e">
        <f t="shared" si="196"/>
        <v>#N/A</v>
      </c>
      <c r="JG24" s="162" t="e">
        <f t="shared" si="201"/>
        <v>#N/A</v>
      </c>
      <c r="JH24" s="162"/>
      <c r="JI24" s="163" t="e">
        <f t="shared" si="202"/>
        <v>#N/A</v>
      </c>
      <c r="JJ24" s="164"/>
      <c r="JK24" s="160">
        <v>19</v>
      </c>
      <c r="JL24" s="160" t="e">
        <f t="shared" si="203"/>
        <v>#N/A</v>
      </c>
      <c r="JM24" s="162" t="e">
        <f t="shared" si="204"/>
        <v>#N/A</v>
      </c>
      <c r="JN24" s="163" t="e">
        <f t="shared" si="205"/>
        <v>#N/A</v>
      </c>
      <c r="JO24" s="165" t="e">
        <f t="shared" si="206"/>
        <v>#N/A</v>
      </c>
      <c r="JP24" s="165"/>
      <c r="JQ24" s="163" t="e">
        <f t="shared" si="207"/>
        <v>#N/A</v>
      </c>
      <c r="JR24" s="132"/>
      <c r="JS24" s="166"/>
      <c r="JT24" s="117" t="s">
        <v>0</v>
      </c>
      <c r="JU24" s="117" t="s">
        <v>211</v>
      </c>
      <c r="JV24" s="117" t="s">
        <v>136</v>
      </c>
      <c r="JW24" s="117" t="s">
        <v>40</v>
      </c>
      <c r="JX24" s="117" t="s">
        <v>120</v>
      </c>
      <c r="JY24" s="6"/>
      <c r="JZ24" s="6"/>
      <c r="KA24" s="6"/>
      <c r="KB24" s="6"/>
      <c r="KC24" s="6"/>
    </row>
    <row r="25" spans="1:289" ht="16.5" x14ac:dyDescent="0.35">
      <c r="A25" s="155"/>
      <c r="B25" s="156"/>
      <c r="C25" s="157"/>
      <c r="D25" s="125"/>
      <c r="E25" s="126"/>
      <c r="F25" s="127"/>
      <c r="G25" s="128">
        <f t="shared" ca="1" si="197"/>
        <v>1433</v>
      </c>
      <c r="H25" s="129"/>
      <c r="I25" s="129"/>
      <c r="J25" s="129"/>
      <c r="K25" s="129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33">
        <f>COUNTIF(AY25:BZ25,"&lt;&gt;0")</f>
        <v>0</v>
      </c>
      <c r="AT25" s="199"/>
      <c r="AU25" s="200"/>
      <c r="AV25" s="136">
        <f>COUNTIF(CA25:CH25,"&lt;&gt;0")</f>
        <v>0</v>
      </c>
      <c r="AW25" s="137" t="str">
        <f>IF(D24="","",IF(HF25=1,"強化会入会後1年未満",IF(AV25&lt;2,"強化会参加数不足",IF(EH25&lt;150,EH25,"出場回数不足"))))</f>
        <v/>
      </c>
      <c r="AX25" s="137">
        <f>IF(COUNTIF(H24:AQ24,"&gt;0")&gt;0,SUM(H24:AQ24)/COUNTIF(H24:AQ24,"&gt;0"),0)</f>
        <v>0</v>
      </c>
      <c r="AY25" s="138">
        <f t="shared" ref="AY25:BH28" si="254">IF($E24-H$4&gt;0,0,IF(DATEDIF($E24,H$4,"m")&lt;12,0,IF(H24="",0,1)))</f>
        <v>0</v>
      </c>
      <c r="AZ25" s="138">
        <f t="shared" si="254"/>
        <v>0</v>
      </c>
      <c r="BA25" s="138">
        <f t="shared" si="254"/>
        <v>0</v>
      </c>
      <c r="BB25" s="138">
        <f t="shared" si="254"/>
        <v>0</v>
      </c>
      <c r="BC25" s="138">
        <f t="shared" si="254"/>
        <v>0</v>
      </c>
      <c r="BD25" s="138">
        <f t="shared" si="254"/>
        <v>0</v>
      </c>
      <c r="BE25" s="138">
        <f t="shared" si="254"/>
        <v>0</v>
      </c>
      <c r="BF25" s="138">
        <f t="shared" si="254"/>
        <v>0</v>
      </c>
      <c r="BG25" s="138">
        <f t="shared" si="254"/>
        <v>0</v>
      </c>
      <c r="BH25" s="138">
        <f t="shared" si="254"/>
        <v>0</v>
      </c>
      <c r="BI25" s="138">
        <f t="shared" ref="BI25:BR28" si="255">IF($E24-R$4&gt;0,0,IF(DATEDIF($E24,R$4,"m")&lt;12,0,IF(R24="",0,1)))</f>
        <v>0</v>
      </c>
      <c r="BJ25" s="138">
        <f t="shared" si="255"/>
        <v>0</v>
      </c>
      <c r="BK25" s="138">
        <f t="shared" si="255"/>
        <v>0</v>
      </c>
      <c r="BL25" s="138">
        <f t="shared" si="255"/>
        <v>0</v>
      </c>
      <c r="BM25" s="138">
        <f t="shared" si="255"/>
        <v>0</v>
      </c>
      <c r="BN25" s="138">
        <f t="shared" si="255"/>
        <v>0</v>
      </c>
      <c r="BO25" s="138">
        <f t="shared" si="255"/>
        <v>0</v>
      </c>
      <c r="BP25" s="138">
        <f t="shared" si="255"/>
        <v>0</v>
      </c>
      <c r="BQ25" s="138">
        <f t="shared" si="255"/>
        <v>0</v>
      </c>
      <c r="BR25" s="138">
        <f t="shared" si="255"/>
        <v>0</v>
      </c>
      <c r="BS25" s="138">
        <f t="shared" ref="BS25:CB28" si="256">IF($E24-AB$4&gt;0,0,IF(DATEDIF($E24,AB$4,"m")&lt;12,0,IF(AB24="",0,1)))</f>
        <v>0</v>
      </c>
      <c r="BT25" s="138">
        <f t="shared" si="256"/>
        <v>0</v>
      </c>
      <c r="BU25" s="138">
        <f t="shared" si="256"/>
        <v>0</v>
      </c>
      <c r="BV25" s="138">
        <f t="shared" si="256"/>
        <v>0</v>
      </c>
      <c r="BW25" s="138">
        <f t="shared" si="256"/>
        <v>0</v>
      </c>
      <c r="BX25" s="138">
        <f t="shared" si="256"/>
        <v>0</v>
      </c>
      <c r="BY25" s="138">
        <f t="shared" si="256"/>
        <v>0</v>
      </c>
      <c r="BZ25" s="138">
        <f t="shared" si="256"/>
        <v>0</v>
      </c>
      <c r="CA25" s="138">
        <f t="shared" si="256"/>
        <v>0</v>
      </c>
      <c r="CB25" s="138">
        <f t="shared" si="256"/>
        <v>0</v>
      </c>
      <c r="CC25" s="138">
        <f t="shared" ref="CC25:CH28" si="257">IF($E24-AL$4&gt;0,0,IF(DATEDIF($E24,AL$4,"m")&lt;12,0,IF(AL24="",0,1)))</f>
        <v>0</v>
      </c>
      <c r="CD25" s="138">
        <f t="shared" si="257"/>
        <v>0</v>
      </c>
      <c r="CE25" s="138">
        <f t="shared" si="257"/>
        <v>0</v>
      </c>
      <c r="CF25" s="138">
        <f t="shared" si="257"/>
        <v>0</v>
      </c>
      <c r="CG25" s="138">
        <f t="shared" si="257"/>
        <v>0</v>
      </c>
      <c r="CH25" s="138">
        <f t="shared" si="257"/>
        <v>0</v>
      </c>
      <c r="CI25" s="138">
        <f t="shared" si="100"/>
        <v>0</v>
      </c>
      <c r="CJ25" s="138">
        <f t="shared" si="101"/>
        <v>0</v>
      </c>
      <c r="CK25" s="138">
        <f t="shared" si="102"/>
        <v>0</v>
      </c>
      <c r="CL25" s="138">
        <f t="shared" si="103"/>
        <v>0</v>
      </c>
      <c r="CM25" s="139">
        <f t="shared" ref="CM25:CV34" si="258">SMALL($FK25:$GN25,CM$3)</f>
        <v>500</v>
      </c>
      <c r="CN25" s="139">
        <f t="shared" si="258"/>
        <v>500</v>
      </c>
      <c r="CO25" s="139">
        <f t="shared" si="258"/>
        <v>500</v>
      </c>
      <c r="CP25" s="139">
        <f t="shared" si="258"/>
        <v>500</v>
      </c>
      <c r="CQ25" s="139">
        <f t="shared" si="258"/>
        <v>500</v>
      </c>
      <c r="CR25" s="139">
        <f t="shared" si="258"/>
        <v>500</v>
      </c>
      <c r="CS25" s="139">
        <f t="shared" si="258"/>
        <v>500</v>
      </c>
      <c r="CT25" s="139">
        <f t="shared" si="258"/>
        <v>500</v>
      </c>
      <c r="CU25" s="139">
        <f t="shared" si="258"/>
        <v>500</v>
      </c>
      <c r="CV25" s="139">
        <f t="shared" si="258"/>
        <v>500</v>
      </c>
      <c r="CW25" s="139">
        <f t="shared" ref="CW25:DF34" si="259">SMALL($FK25:$GN25,CW$3)</f>
        <v>500</v>
      </c>
      <c r="CX25" s="139">
        <f t="shared" si="259"/>
        <v>500</v>
      </c>
      <c r="CY25" s="139">
        <f t="shared" si="259"/>
        <v>500</v>
      </c>
      <c r="CZ25" s="139">
        <f t="shared" si="259"/>
        <v>500</v>
      </c>
      <c r="DA25" s="139">
        <f t="shared" si="259"/>
        <v>500</v>
      </c>
      <c r="DB25" s="139">
        <f t="shared" si="259"/>
        <v>500</v>
      </c>
      <c r="DC25" s="139">
        <f t="shared" si="259"/>
        <v>500</v>
      </c>
      <c r="DD25" s="139">
        <f t="shared" si="259"/>
        <v>500</v>
      </c>
      <c r="DE25" s="139">
        <f t="shared" si="259"/>
        <v>500</v>
      </c>
      <c r="DF25" s="139">
        <f t="shared" si="259"/>
        <v>500</v>
      </c>
      <c r="DG25" s="139">
        <f t="shared" ref="DG25:DP34" si="260">SMALL($FK25:$GN25,DG$3)</f>
        <v>500</v>
      </c>
      <c r="DH25" s="139">
        <f t="shared" si="260"/>
        <v>500</v>
      </c>
      <c r="DI25" s="139">
        <f t="shared" si="260"/>
        <v>500</v>
      </c>
      <c r="DJ25" s="139">
        <f t="shared" si="260"/>
        <v>500</v>
      </c>
      <c r="DK25" s="139">
        <f t="shared" si="260"/>
        <v>500</v>
      </c>
      <c r="DL25" s="139">
        <f t="shared" si="260"/>
        <v>500</v>
      </c>
      <c r="DM25" s="139">
        <f t="shared" si="260"/>
        <v>500</v>
      </c>
      <c r="DN25" s="139">
        <f t="shared" si="260"/>
        <v>500</v>
      </c>
      <c r="DO25" s="139">
        <f t="shared" si="260"/>
        <v>500</v>
      </c>
      <c r="DP25" s="139">
        <f t="shared" si="260"/>
        <v>500</v>
      </c>
      <c r="DQ25" s="140">
        <f t="shared" si="104"/>
        <v>2500</v>
      </c>
      <c r="DR25" s="140">
        <f t="shared" si="105"/>
        <v>500</v>
      </c>
      <c r="DS25" s="140">
        <f t="shared" si="106"/>
        <v>1000</v>
      </c>
      <c r="DT25" s="140">
        <f t="shared" si="107"/>
        <v>500</v>
      </c>
      <c r="DU25" s="141">
        <f t="shared" si="108"/>
        <v>500</v>
      </c>
      <c r="DV25" s="139">
        <f t="shared" si="109"/>
        <v>0</v>
      </c>
      <c r="DW25" s="139">
        <f t="shared" si="110"/>
        <v>0</v>
      </c>
      <c r="DX25" s="139">
        <f t="shared" si="111"/>
        <v>0</v>
      </c>
      <c r="DY25" s="139">
        <f t="shared" si="112"/>
        <v>0</v>
      </c>
      <c r="DZ25" s="139">
        <f t="shared" si="113"/>
        <v>0</v>
      </c>
      <c r="EA25" s="139">
        <f t="shared" si="114"/>
        <v>0</v>
      </c>
      <c r="EB25" s="139">
        <f t="shared" si="115"/>
        <v>0</v>
      </c>
      <c r="EC25" s="139">
        <f t="shared" si="116"/>
        <v>0</v>
      </c>
      <c r="ED25" s="141">
        <f t="shared" si="117"/>
        <v>500</v>
      </c>
      <c r="EE25" s="142">
        <f t="shared" si="118"/>
        <v>0</v>
      </c>
      <c r="EF25" s="143" t="str">
        <f>IF(D24="","",IF(EE25&lt;5,"出場回数不足",IF(CK25=1,ED25,"出場回数不足")))</f>
        <v/>
      </c>
      <c r="EG25" s="192">
        <f t="shared" si="120"/>
        <v>1000</v>
      </c>
      <c r="EH25" s="192">
        <f t="shared" si="9"/>
        <v>1500</v>
      </c>
      <c r="EI25" s="139">
        <f t="shared" ref="EI25:ER28" si="261">IF(AY25=0,500,IF(H24="",500,H24))</f>
        <v>500</v>
      </c>
      <c r="EJ25" s="139">
        <f t="shared" si="261"/>
        <v>500</v>
      </c>
      <c r="EK25" s="139">
        <f t="shared" si="261"/>
        <v>500</v>
      </c>
      <c r="EL25" s="139">
        <f t="shared" si="261"/>
        <v>500</v>
      </c>
      <c r="EM25" s="139">
        <f t="shared" si="261"/>
        <v>500</v>
      </c>
      <c r="EN25" s="139">
        <f t="shared" si="261"/>
        <v>500</v>
      </c>
      <c r="EO25" s="139">
        <f t="shared" si="261"/>
        <v>500</v>
      </c>
      <c r="EP25" s="139">
        <f t="shared" si="261"/>
        <v>500</v>
      </c>
      <c r="EQ25" s="139">
        <f t="shared" si="261"/>
        <v>500</v>
      </c>
      <c r="ER25" s="139">
        <f t="shared" si="261"/>
        <v>500</v>
      </c>
      <c r="ES25" s="139">
        <f t="shared" ref="ES25:FB28" si="262">IF(BI25=0,500,IF(R24="",500,R24))</f>
        <v>500</v>
      </c>
      <c r="ET25" s="139">
        <f t="shared" si="262"/>
        <v>500</v>
      </c>
      <c r="EU25" s="139">
        <f t="shared" si="262"/>
        <v>500</v>
      </c>
      <c r="EV25" s="139">
        <f t="shared" si="262"/>
        <v>500</v>
      </c>
      <c r="EW25" s="139">
        <f t="shared" si="262"/>
        <v>500</v>
      </c>
      <c r="EX25" s="139">
        <f t="shared" si="262"/>
        <v>500</v>
      </c>
      <c r="EY25" s="139">
        <f t="shared" si="262"/>
        <v>500</v>
      </c>
      <c r="EZ25" s="139">
        <f t="shared" si="262"/>
        <v>500</v>
      </c>
      <c r="FA25" s="139">
        <f t="shared" si="262"/>
        <v>500</v>
      </c>
      <c r="FB25" s="139">
        <f t="shared" si="262"/>
        <v>500</v>
      </c>
      <c r="FC25" s="139">
        <f t="shared" ref="FC25:FJ28" si="263">IF(BS25=0,500,IF(AB24="",500,AB24))</f>
        <v>500</v>
      </c>
      <c r="FD25" s="139">
        <f t="shared" si="263"/>
        <v>500</v>
      </c>
      <c r="FE25" s="139">
        <f t="shared" si="263"/>
        <v>500</v>
      </c>
      <c r="FF25" s="139">
        <f t="shared" si="263"/>
        <v>500</v>
      </c>
      <c r="FG25" s="139">
        <f t="shared" si="263"/>
        <v>500</v>
      </c>
      <c r="FH25" s="139">
        <f t="shared" si="263"/>
        <v>500</v>
      </c>
      <c r="FI25" s="139">
        <f t="shared" si="263"/>
        <v>500</v>
      </c>
      <c r="FJ25" s="139">
        <f t="shared" si="263"/>
        <v>500</v>
      </c>
      <c r="FK25" s="139">
        <f t="shared" si="149"/>
        <v>500</v>
      </c>
      <c r="FL25" s="139">
        <f t="shared" si="149"/>
        <v>500</v>
      </c>
      <c r="FM25" s="139">
        <f t="shared" si="149"/>
        <v>500</v>
      </c>
      <c r="FN25" s="139">
        <f t="shared" si="149"/>
        <v>500</v>
      </c>
      <c r="FO25" s="139">
        <f t="shared" si="149"/>
        <v>500</v>
      </c>
      <c r="FP25" s="139">
        <f t="shared" si="149"/>
        <v>500</v>
      </c>
      <c r="FQ25" s="139">
        <f t="shared" si="149"/>
        <v>500</v>
      </c>
      <c r="FR25" s="139">
        <f t="shared" si="149"/>
        <v>500</v>
      </c>
      <c r="FS25" s="139">
        <f t="shared" si="149"/>
        <v>500</v>
      </c>
      <c r="FT25" s="139">
        <f t="shared" si="149"/>
        <v>500</v>
      </c>
      <c r="FU25" s="139">
        <f t="shared" si="149"/>
        <v>500</v>
      </c>
      <c r="FV25" s="139">
        <f t="shared" si="149"/>
        <v>500</v>
      </c>
      <c r="FW25" s="139">
        <f t="shared" si="149"/>
        <v>500</v>
      </c>
      <c r="FX25" s="139">
        <f t="shared" si="149"/>
        <v>500</v>
      </c>
      <c r="FY25" s="139">
        <f t="shared" si="149"/>
        <v>500</v>
      </c>
      <c r="FZ25" s="139">
        <f t="shared" si="149"/>
        <v>500</v>
      </c>
      <c r="GA25" s="139">
        <f t="shared" si="213"/>
        <v>500</v>
      </c>
      <c r="GB25" s="139">
        <f t="shared" si="213"/>
        <v>500</v>
      </c>
      <c r="GC25" s="139">
        <f t="shared" si="213"/>
        <v>500</v>
      </c>
      <c r="GD25" s="139">
        <f t="shared" si="213"/>
        <v>500</v>
      </c>
      <c r="GE25" s="139">
        <f t="shared" si="213"/>
        <v>500</v>
      </c>
      <c r="GF25" s="139">
        <f t="shared" si="213"/>
        <v>500</v>
      </c>
      <c r="GG25" s="139">
        <f t="shared" si="213"/>
        <v>500</v>
      </c>
      <c r="GH25" s="139">
        <f t="shared" si="213"/>
        <v>500</v>
      </c>
      <c r="GI25" s="139">
        <f t="shared" si="213"/>
        <v>500</v>
      </c>
      <c r="GJ25" s="139">
        <f t="shared" si="213"/>
        <v>500</v>
      </c>
      <c r="GK25" s="139">
        <f t="shared" si="213"/>
        <v>500</v>
      </c>
      <c r="GL25" s="139">
        <f t="shared" si="213"/>
        <v>500</v>
      </c>
      <c r="GM25" s="139">
        <f t="shared" si="150"/>
        <v>500</v>
      </c>
      <c r="GN25" s="139">
        <f t="shared" si="150"/>
        <v>500</v>
      </c>
      <c r="GO25" s="139">
        <f t="shared" si="150"/>
        <v>500</v>
      </c>
      <c r="GP25" s="139">
        <f t="shared" si="150"/>
        <v>500</v>
      </c>
      <c r="GQ25" s="139">
        <f t="shared" si="150"/>
        <v>500</v>
      </c>
      <c r="GR25" s="139">
        <f t="shared" si="150"/>
        <v>500</v>
      </c>
      <c r="GS25" s="139">
        <f t="shared" si="150"/>
        <v>500</v>
      </c>
      <c r="GT25" s="139">
        <f t="shared" si="150"/>
        <v>500</v>
      </c>
      <c r="GU25" s="139">
        <f t="shared" ref="GU25:HB28" si="264">IF(CA25=0,500,IF(AJ24="",500,AJ24))</f>
        <v>500</v>
      </c>
      <c r="GV25" s="139">
        <f t="shared" si="264"/>
        <v>500</v>
      </c>
      <c r="GW25" s="139">
        <f t="shared" si="264"/>
        <v>500</v>
      </c>
      <c r="GX25" s="139">
        <f t="shared" si="264"/>
        <v>500</v>
      </c>
      <c r="GY25" s="139">
        <f t="shared" si="264"/>
        <v>500</v>
      </c>
      <c r="GZ25" s="139">
        <f t="shared" si="264"/>
        <v>500</v>
      </c>
      <c r="HA25" s="139">
        <f t="shared" si="264"/>
        <v>500</v>
      </c>
      <c r="HB25" s="139">
        <f t="shared" si="264"/>
        <v>500</v>
      </c>
      <c r="HC25" s="139"/>
      <c r="HD25" s="139">
        <f>IF(AV25&lt;2,0,IF(EH25&gt;=150,0,IF(AT25="※",1,0)))</f>
        <v>0</v>
      </c>
      <c r="HE25" s="139">
        <f>IF(AU25="※",1,0)</f>
        <v>0</v>
      </c>
      <c r="HF25" s="138">
        <f ca="1">IF(DATEDIF($E24,$A$1,"m")&lt;12,1,0)</f>
        <v>0</v>
      </c>
      <c r="HG25" s="145" t="e">
        <f t="shared" si="50"/>
        <v>#REF!</v>
      </c>
      <c r="HH25" s="145"/>
      <c r="HI25" s="139" t="str">
        <f>IF($B24="A",$HG25,"除外")</f>
        <v>除外</v>
      </c>
      <c r="HJ25" s="146" t="e">
        <f t="shared" si="163"/>
        <v>#REF!</v>
      </c>
      <c r="HK25" s="146" t="e">
        <f t="shared" si="164"/>
        <v>#REF!</v>
      </c>
      <c r="HL25" s="146" t="e">
        <f t="shared" si="165"/>
        <v>#REF!</v>
      </c>
      <c r="HM25" s="146" t="e">
        <f>RANK(HU25,HU$5:HU$64,1)*1000000+RANK(HL25,HL$5:HL$64,1)*10000+RANK(HK25,HK$5:HK$64,1)*100-$AS25*0.01+ROW()/10000</f>
        <v>#REF!</v>
      </c>
      <c r="HN25" s="146" t="e">
        <f ca="1">RANK(HV25,HV$5:HV$64,1)*100000000+RANK(HU25,HU$5:HU$64,1)*1000000+RANK(HL25,HL$5:HL$64,1)*10000+RANK(HK25,HK$5:HK$64,1)*100+HF25-$AS25*0.01+ROW()/10000</f>
        <v>#REF!</v>
      </c>
      <c r="HO25" s="139" t="str">
        <f t="shared" si="168"/>
        <v/>
      </c>
      <c r="HP25" s="139" t="str">
        <f t="shared" si="169"/>
        <v/>
      </c>
      <c r="HQ25" s="139">
        <f>+$D24</f>
        <v>0</v>
      </c>
      <c r="HR25" s="147">
        <f t="shared" si="53"/>
        <v>11500</v>
      </c>
      <c r="HS25" s="148" t="str">
        <f>IF(AV25&gt;=2,IF(HR25&lt;HS$4,HR25,"資格基準未達"),"資格基準未達")</f>
        <v>資格基準未達</v>
      </c>
      <c r="HT25" s="141" t="str">
        <f ca="1">IF(HF25=1,"強化会入会後1年未満",IF($AV25&lt;2,"強化会参加数不足",IF(HE25=1,"辞退等により対象外",IF($CL25=1,"資格充足（"&amp;$CI25+CJ25&amp;"回出場）",IF($CK25=1,"暫定 "&amp;TEXT($EF25,"0.000")&amp;" ("&amp;$CI25+CJ25&amp;"回出場)",TEXT($EF25,"0.000")&amp;"("&amp;$CI25+CJ25&amp;"回出場)")))))</f>
        <v>強化会参加数不足</v>
      </c>
      <c r="HU25" s="148">
        <f>IF(AV25&lt;2,HR25+2000,IF($HF25=1,HR25+3000,IF(HD25=1,HR25-300,HR25)))</f>
        <v>13500</v>
      </c>
      <c r="HV25" s="148">
        <f t="shared" si="174"/>
        <v>13500</v>
      </c>
      <c r="HW25" s="139" t="str">
        <f t="shared" si="56"/>
        <v/>
      </c>
      <c r="HX25" s="146" t="str">
        <f t="shared" si="175"/>
        <v/>
      </c>
      <c r="HY25" s="149">
        <f t="shared" si="176"/>
        <v>500</v>
      </c>
      <c r="HZ25" s="139">
        <f>SMALL(($EI25:$EK25,$EM25:$FJ25),HZ$4)</f>
        <v>500</v>
      </c>
      <c r="IA25" s="139">
        <f>SMALL(($EI25:$EK25,$EM25:$FJ25),IA$4)</f>
        <v>500</v>
      </c>
      <c r="IB25" s="139">
        <f>SMALL(($EI25:$EK25,$EM25:$FJ25),IB$4)</f>
        <v>500</v>
      </c>
      <c r="IC25" s="139">
        <f>SMALL(($EI25:$EK25,$EM25:$FJ25),IC$4)</f>
        <v>500</v>
      </c>
      <c r="ID25" s="139">
        <f>SMALL(($EI25:$EK25,$EM25:$FJ25),ID$4)</f>
        <v>500</v>
      </c>
      <c r="IE25" s="139">
        <f t="shared" si="177"/>
        <v>500</v>
      </c>
      <c r="IF25" s="139">
        <f t="shared" si="177"/>
        <v>500</v>
      </c>
      <c r="IG25" s="139"/>
      <c r="IH25" s="139" t="str">
        <f t="shared" si="178"/>
        <v/>
      </c>
      <c r="II25" s="139"/>
      <c r="IJ25" s="139" t="str">
        <f>IF($B24="B",$HG25,"除外")</f>
        <v>除外</v>
      </c>
      <c r="IK25" s="146" t="e">
        <f t="shared" si="180"/>
        <v>#REF!</v>
      </c>
      <c r="IL25" s="146" t="e">
        <f t="shared" si="181"/>
        <v>#REF!</v>
      </c>
      <c r="IM25" s="146" t="e">
        <f t="shared" si="182"/>
        <v>#REF!</v>
      </c>
      <c r="IN25" s="146" t="e">
        <f ca="1">RANK(IV25,IV$5:IV$64,1)*1000000+RANK(IM25,IM$5:IM$64,1)*10000+RANK(IL25,IL$5:IL$64,1)*100-$AS25*0.01+ROW()/10000</f>
        <v>#REF!</v>
      </c>
      <c r="IO25" s="146" t="e">
        <f ca="1">RANK(IW25,IW$5:IW$64,1)*100000000+RANK(IV25,IV$5:IV$64,1)*1000000+RANK(IM25,IM$5:IM$64,1)*10000+RANK(IL25,IL$5:IL$64,1)*100+HF25-$AS25*0.01+ROW()/10000</f>
        <v>#REF!</v>
      </c>
      <c r="IP25" s="139" t="str">
        <f t="shared" si="59"/>
        <v/>
      </c>
      <c r="IQ25" s="139" t="str">
        <f t="shared" si="185"/>
        <v/>
      </c>
      <c r="IR25" s="139">
        <f>+$D24</f>
        <v>0</v>
      </c>
      <c r="IS25" s="150">
        <f t="shared" si="60"/>
        <v>11500</v>
      </c>
      <c r="IT25" s="139" t="str">
        <f>IF($AV25&gt;=2,IF(IS25&lt;IT$4,IS25,"資格基準未達"),"資格基準未達")</f>
        <v>資格基準未達</v>
      </c>
      <c r="IU25" s="141" t="str">
        <f ca="1">IF(HF25=1,"強化会入会後1年未満",IF($AV25&lt;2,"強化会参加数不足",IF($HE25=1,"辞退等により対象外",IF($CL25=1,"資格充足（"&amp;CI25+CJ25&amp;"回出場）",IF($CK25=1,"暫定 "&amp;TEXT($EF25,"0.000")&amp;" ("&amp;$CI25+CJ25&amp;"回出場)",TEXT($EF25,"0.000")&amp;"("&amp;$CI25+CJ25&amp;"回出場)")))))</f>
        <v>強化会参加数不足</v>
      </c>
      <c r="IV25" s="147">
        <f>IF(AV25&lt;2,IS25+2000,IF($HF25=1,IS25+3000,IF($HD25=1,IS25-300,IS25)))</f>
        <v>13500</v>
      </c>
      <c r="IW25" s="147">
        <f t="shared" si="190"/>
        <v>13500</v>
      </c>
      <c r="IX25" s="141" t="str">
        <f>IF($B24="B",HY25,"")</f>
        <v/>
      </c>
      <c r="IY25" s="141" t="str">
        <f t="shared" si="242"/>
        <v/>
      </c>
      <c r="IZ25" s="146" t="str">
        <f t="shared" si="192"/>
        <v/>
      </c>
      <c r="JA25" s="139" t="str">
        <f t="shared" si="193"/>
        <v/>
      </c>
      <c r="JB25" s="132"/>
      <c r="JC25" s="160">
        <v>20</v>
      </c>
      <c r="JD25" s="161" t="e">
        <f t="shared" si="194"/>
        <v>#N/A</v>
      </c>
      <c r="JE25" s="162" t="e">
        <f t="shared" si="195"/>
        <v>#N/A</v>
      </c>
      <c r="JF25" s="162" t="e">
        <f t="shared" si="196"/>
        <v>#N/A</v>
      </c>
      <c r="JG25" s="162" t="e">
        <f t="shared" si="201"/>
        <v>#N/A</v>
      </c>
      <c r="JH25" s="162"/>
      <c r="JI25" s="163" t="e">
        <f t="shared" si="202"/>
        <v>#N/A</v>
      </c>
      <c r="JJ25" s="164"/>
      <c r="JK25" s="160">
        <v>20</v>
      </c>
      <c r="JL25" s="160" t="e">
        <f t="shared" si="203"/>
        <v>#N/A</v>
      </c>
      <c r="JM25" s="162" t="e">
        <f t="shared" si="204"/>
        <v>#N/A</v>
      </c>
      <c r="JN25" s="163" t="e">
        <f t="shared" si="205"/>
        <v>#N/A</v>
      </c>
      <c r="JO25" s="165" t="e">
        <f t="shared" si="206"/>
        <v>#N/A</v>
      </c>
      <c r="JP25" s="165"/>
      <c r="JQ25" s="163" t="e">
        <f t="shared" si="207"/>
        <v>#N/A</v>
      </c>
      <c r="JR25" s="132"/>
      <c r="JS25" s="167">
        <v>1</v>
      </c>
      <c r="JT25" s="167" t="e">
        <f>JL31</f>
        <v>#N/A</v>
      </c>
      <c r="JU25" s="168" t="e">
        <f>JM31</f>
        <v>#N/A</v>
      </c>
      <c r="JV25" s="175" t="e">
        <f>JN31</f>
        <v>#N/A</v>
      </c>
      <c r="JW25" s="118" t="e">
        <f>JP31</f>
        <v>#N/A</v>
      </c>
      <c r="JX25" s="118" t="str">
        <f>JQ31</f>
        <v>選手</v>
      </c>
      <c r="JY25" s="6"/>
      <c r="JZ25" s="6"/>
      <c r="KA25" s="6"/>
      <c r="KB25" s="6"/>
      <c r="KC25" s="6"/>
    </row>
    <row r="26" spans="1:289" ht="16.5" x14ac:dyDescent="0.35">
      <c r="A26" s="155">
        <f t="shared" ref="A26:A48" si="265">A25+1</f>
        <v>1</v>
      </c>
      <c r="B26" s="156" t="s">
        <v>3</v>
      </c>
      <c r="C26" s="157"/>
      <c r="D26" s="125" t="s">
        <v>149</v>
      </c>
      <c r="E26" s="126">
        <v>42736</v>
      </c>
      <c r="F26" s="127"/>
      <c r="G26" s="128">
        <f t="shared" ca="1" si="197"/>
        <v>29</v>
      </c>
      <c r="H26" s="129"/>
      <c r="I26" s="129"/>
      <c r="J26" s="129"/>
      <c r="K26" s="129"/>
      <c r="L26" s="130">
        <v>90</v>
      </c>
      <c r="M26" s="130"/>
      <c r="N26" s="130">
        <v>99</v>
      </c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31">
        <v>91</v>
      </c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2"/>
      <c r="AS26" s="133">
        <f>COUNTIF(AY26:BZ26,"&lt;&gt;0")</f>
        <v>0</v>
      </c>
      <c r="AT26" s="199"/>
      <c r="AU26" s="200"/>
      <c r="AV26" s="136">
        <f>COUNTIF(CA26:CH26,"&lt;&gt;0")</f>
        <v>0</v>
      </c>
      <c r="AW26" s="137" t="str">
        <f>IF(D25="","",IF(HF26=1,"強化会入会後1年未満",IF(AV26&lt;2,"強化会参加数不足",IF(EH26&lt;150,EH26,"出場回数不足"))))</f>
        <v/>
      </c>
      <c r="AX26" s="137">
        <f>IF(COUNTIF(H25:AQ25,"&gt;0")&gt;0,SUM(H25:AQ25)/COUNTIF(H25:AQ25,"&gt;0"),0)</f>
        <v>0</v>
      </c>
      <c r="AY26" s="138">
        <f t="shared" si="254"/>
        <v>0</v>
      </c>
      <c r="AZ26" s="138">
        <f t="shared" si="254"/>
        <v>0</v>
      </c>
      <c r="BA26" s="138">
        <f t="shared" si="254"/>
        <v>0</v>
      </c>
      <c r="BB26" s="138">
        <f t="shared" si="254"/>
        <v>0</v>
      </c>
      <c r="BC26" s="138">
        <f t="shared" si="254"/>
        <v>0</v>
      </c>
      <c r="BD26" s="138">
        <f t="shared" si="254"/>
        <v>0</v>
      </c>
      <c r="BE26" s="138">
        <f t="shared" si="254"/>
        <v>0</v>
      </c>
      <c r="BF26" s="138">
        <f t="shared" si="254"/>
        <v>0</v>
      </c>
      <c r="BG26" s="138">
        <f t="shared" si="254"/>
        <v>0</v>
      </c>
      <c r="BH26" s="138">
        <f t="shared" si="254"/>
        <v>0</v>
      </c>
      <c r="BI26" s="138">
        <f t="shared" si="255"/>
        <v>0</v>
      </c>
      <c r="BJ26" s="138">
        <f t="shared" si="255"/>
        <v>0</v>
      </c>
      <c r="BK26" s="138">
        <f t="shared" si="255"/>
        <v>0</v>
      </c>
      <c r="BL26" s="138">
        <f t="shared" si="255"/>
        <v>0</v>
      </c>
      <c r="BM26" s="138">
        <f t="shared" si="255"/>
        <v>0</v>
      </c>
      <c r="BN26" s="138">
        <f t="shared" si="255"/>
        <v>0</v>
      </c>
      <c r="BO26" s="138">
        <f t="shared" si="255"/>
        <v>0</v>
      </c>
      <c r="BP26" s="138">
        <f t="shared" si="255"/>
        <v>0</v>
      </c>
      <c r="BQ26" s="138">
        <f t="shared" si="255"/>
        <v>0</v>
      </c>
      <c r="BR26" s="138">
        <f t="shared" si="255"/>
        <v>0</v>
      </c>
      <c r="BS26" s="138">
        <f t="shared" si="256"/>
        <v>0</v>
      </c>
      <c r="BT26" s="138">
        <f t="shared" si="256"/>
        <v>0</v>
      </c>
      <c r="BU26" s="138">
        <f t="shared" si="256"/>
        <v>0</v>
      </c>
      <c r="BV26" s="138">
        <f t="shared" si="256"/>
        <v>0</v>
      </c>
      <c r="BW26" s="138">
        <f t="shared" si="256"/>
        <v>0</v>
      </c>
      <c r="BX26" s="138">
        <f t="shared" si="256"/>
        <v>0</v>
      </c>
      <c r="BY26" s="138">
        <f t="shared" si="256"/>
        <v>0</v>
      </c>
      <c r="BZ26" s="138">
        <f t="shared" si="256"/>
        <v>0</v>
      </c>
      <c r="CA26" s="138">
        <f t="shared" si="256"/>
        <v>0</v>
      </c>
      <c r="CB26" s="138">
        <f t="shared" si="256"/>
        <v>0</v>
      </c>
      <c r="CC26" s="138">
        <f t="shared" si="257"/>
        <v>0</v>
      </c>
      <c r="CD26" s="138">
        <f t="shared" si="257"/>
        <v>0</v>
      </c>
      <c r="CE26" s="138">
        <f t="shared" si="257"/>
        <v>0</v>
      </c>
      <c r="CF26" s="138">
        <f t="shared" si="257"/>
        <v>0</v>
      </c>
      <c r="CG26" s="138">
        <f t="shared" si="257"/>
        <v>0</v>
      </c>
      <c r="CH26" s="138">
        <f t="shared" si="257"/>
        <v>0</v>
      </c>
      <c r="CI26" s="138">
        <f t="shared" si="100"/>
        <v>0</v>
      </c>
      <c r="CJ26" s="138">
        <f t="shared" si="101"/>
        <v>0</v>
      </c>
      <c r="CK26" s="138">
        <f t="shared" si="102"/>
        <v>0</v>
      </c>
      <c r="CL26" s="138">
        <f t="shared" si="103"/>
        <v>0</v>
      </c>
      <c r="CM26" s="139">
        <f t="shared" si="258"/>
        <v>500</v>
      </c>
      <c r="CN26" s="139">
        <f t="shared" si="258"/>
        <v>500</v>
      </c>
      <c r="CO26" s="139">
        <f t="shared" si="258"/>
        <v>500</v>
      </c>
      <c r="CP26" s="139">
        <f t="shared" si="258"/>
        <v>500</v>
      </c>
      <c r="CQ26" s="139">
        <f t="shared" si="258"/>
        <v>500</v>
      </c>
      <c r="CR26" s="139">
        <f t="shared" si="258"/>
        <v>500</v>
      </c>
      <c r="CS26" s="139">
        <f t="shared" si="258"/>
        <v>500</v>
      </c>
      <c r="CT26" s="139">
        <f t="shared" si="258"/>
        <v>500</v>
      </c>
      <c r="CU26" s="139">
        <f t="shared" si="258"/>
        <v>500</v>
      </c>
      <c r="CV26" s="139">
        <f t="shared" si="258"/>
        <v>500</v>
      </c>
      <c r="CW26" s="139">
        <f t="shared" si="259"/>
        <v>500</v>
      </c>
      <c r="CX26" s="139">
        <f t="shared" si="259"/>
        <v>500</v>
      </c>
      <c r="CY26" s="139">
        <f t="shared" si="259"/>
        <v>500</v>
      </c>
      <c r="CZ26" s="139">
        <f t="shared" si="259"/>
        <v>500</v>
      </c>
      <c r="DA26" s="139">
        <f t="shared" si="259"/>
        <v>500</v>
      </c>
      <c r="DB26" s="139">
        <f t="shared" si="259"/>
        <v>500</v>
      </c>
      <c r="DC26" s="139">
        <f t="shared" si="259"/>
        <v>500</v>
      </c>
      <c r="DD26" s="139">
        <f t="shared" si="259"/>
        <v>500</v>
      </c>
      <c r="DE26" s="139">
        <f t="shared" si="259"/>
        <v>500</v>
      </c>
      <c r="DF26" s="139">
        <f t="shared" si="259"/>
        <v>500</v>
      </c>
      <c r="DG26" s="139">
        <f t="shared" si="260"/>
        <v>500</v>
      </c>
      <c r="DH26" s="139">
        <f t="shared" si="260"/>
        <v>500</v>
      </c>
      <c r="DI26" s="139">
        <f t="shared" si="260"/>
        <v>500</v>
      </c>
      <c r="DJ26" s="139">
        <f t="shared" si="260"/>
        <v>500</v>
      </c>
      <c r="DK26" s="139">
        <f t="shared" si="260"/>
        <v>500</v>
      </c>
      <c r="DL26" s="139">
        <f t="shared" si="260"/>
        <v>500</v>
      </c>
      <c r="DM26" s="139">
        <f t="shared" si="260"/>
        <v>500</v>
      </c>
      <c r="DN26" s="139">
        <f t="shared" si="260"/>
        <v>500</v>
      </c>
      <c r="DO26" s="139">
        <f t="shared" si="260"/>
        <v>500</v>
      </c>
      <c r="DP26" s="139">
        <f t="shared" si="260"/>
        <v>500</v>
      </c>
      <c r="DQ26" s="140">
        <f t="shared" si="104"/>
        <v>2500</v>
      </c>
      <c r="DR26" s="140">
        <f t="shared" si="105"/>
        <v>500</v>
      </c>
      <c r="DS26" s="140">
        <f t="shared" si="106"/>
        <v>1000</v>
      </c>
      <c r="DT26" s="140">
        <f t="shared" si="107"/>
        <v>500</v>
      </c>
      <c r="DU26" s="141">
        <f t="shared" si="108"/>
        <v>500</v>
      </c>
      <c r="DV26" s="139">
        <f t="shared" si="109"/>
        <v>0</v>
      </c>
      <c r="DW26" s="139">
        <f t="shared" si="110"/>
        <v>0</v>
      </c>
      <c r="DX26" s="139">
        <f t="shared" si="111"/>
        <v>0</v>
      </c>
      <c r="DY26" s="139">
        <f t="shared" si="112"/>
        <v>0</v>
      </c>
      <c r="DZ26" s="139">
        <f t="shared" si="113"/>
        <v>0</v>
      </c>
      <c r="EA26" s="139">
        <f t="shared" si="114"/>
        <v>0</v>
      </c>
      <c r="EB26" s="139">
        <f t="shared" si="115"/>
        <v>0</v>
      </c>
      <c r="EC26" s="139">
        <f t="shared" si="116"/>
        <v>0</v>
      </c>
      <c r="ED26" s="141">
        <f t="shared" si="117"/>
        <v>500</v>
      </c>
      <c r="EE26" s="142">
        <f t="shared" si="118"/>
        <v>0</v>
      </c>
      <c r="EF26" s="143" t="str">
        <f>IF(D25="","",IF(EE26&lt;5,"出場回数不足",IF(CK26=1,ED26,"出場回数不足")))</f>
        <v/>
      </c>
      <c r="EG26" s="192">
        <f t="shared" si="120"/>
        <v>1000</v>
      </c>
      <c r="EH26" s="192">
        <f t="shared" si="9"/>
        <v>1500</v>
      </c>
      <c r="EI26" s="139">
        <f t="shared" si="261"/>
        <v>500</v>
      </c>
      <c r="EJ26" s="139">
        <f t="shared" si="261"/>
        <v>500</v>
      </c>
      <c r="EK26" s="139">
        <f t="shared" si="261"/>
        <v>500</v>
      </c>
      <c r="EL26" s="139">
        <f t="shared" si="261"/>
        <v>500</v>
      </c>
      <c r="EM26" s="139">
        <f t="shared" si="261"/>
        <v>500</v>
      </c>
      <c r="EN26" s="139">
        <f t="shared" si="261"/>
        <v>500</v>
      </c>
      <c r="EO26" s="139">
        <f t="shared" si="261"/>
        <v>500</v>
      </c>
      <c r="EP26" s="139">
        <f t="shared" si="261"/>
        <v>500</v>
      </c>
      <c r="EQ26" s="139">
        <f t="shared" si="261"/>
        <v>500</v>
      </c>
      <c r="ER26" s="139">
        <f t="shared" si="261"/>
        <v>500</v>
      </c>
      <c r="ES26" s="139">
        <f t="shared" si="262"/>
        <v>500</v>
      </c>
      <c r="ET26" s="139">
        <f t="shared" si="262"/>
        <v>500</v>
      </c>
      <c r="EU26" s="139">
        <f t="shared" si="262"/>
        <v>500</v>
      </c>
      <c r="EV26" s="139">
        <f t="shared" si="262"/>
        <v>500</v>
      </c>
      <c r="EW26" s="139">
        <f t="shared" si="262"/>
        <v>500</v>
      </c>
      <c r="EX26" s="139">
        <f t="shared" si="262"/>
        <v>500</v>
      </c>
      <c r="EY26" s="139">
        <f t="shared" si="262"/>
        <v>500</v>
      </c>
      <c r="EZ26" s="139">
        <f t="shared" si="262"/>
        <v>500</v>
      </c>
      <c r="FA26" s="139">
        <f t="shared" si="262"/>
        <v>500</v>
      </c>
      <c r="FB26" s="139">
        <f t="shared" si="262"/>
        <v>500</v>
      </c>
      <c r="FC26" s="139">
        <f t="shared" si="263"/>
        <v>500</v>
      </c>
      <c r="FD26" s="139">
        <f t="shared" si="263"/>
        <v>500</v>
      </c>
      <c r="FE26" s="139">
        <f t="shared" si="263"/>
        <v>500</v>
      </c>
      <c r="FF26" s="139">
        <f t="shared" si="263"/>
        <v>500</v>
      </c>
      <c r="FG26" s="139">
        <f t="shared" si="263"/>
        <v>500</v>
      </c>
      <c r="FH26" s="139">
        <f t="shared" si="263"/>
        <v>500</v>
      </c>
      <c r="FI26" s="139">
        <f t="shared" si="263"/>
        <v>500</v>
      </c>
      <c r="FJ26" s="139">
        <f t="shared" si="263"/>
        <v>500</v>
      </c>
      <c r="FK26" s="139">
        <f t="shared" si="149"/>
        <v>500</v>
      </c>
      <c r="FL26" s="139">
        <f t="shared" si="149"/>
        <v>500</v>
      </c>
      <c r="FM26" s="139">
        <f t="shared" si="149"/>
        <v>500</v>
      </c>
      <c r="FN26" s="139">
        <f t="shared" si="149"/>
        <v>500</v>
      </c>
      <c r="FO26" s="139">
        <f t="shared" si="149"/>
        <v>500</v>
      </c>
      <c r="FP26" s="139">
        <f t="shared" si="149"/>
        <v>500</v>
      </c>
      <c r="FQ26" s="139">
        <f t="shared" si="149"/>
        <v>500</v>
      </c>
      <c r="FR26" s="139">
        <f t="shared" si="149"/>
        <v>500</v>
      </c>
      <c r="FS26" s="139">
        <f t="shared" si="149"/>
        <v>500</v>
      </c>
      <c r="FT26" s="139">
        <f t="shared" si="149"/>
        <v>500</v>
      </c>
      <c r="FU26" s="139">
        <f t="shared" si="149"/>
        <v>500</v>
      </c>
      <c r="FV26" s="139">
        <f t="shared" si="149"/>
        <v>500</v>
      </c>
      <c r="FW26" s="139">
        <f t="shared" si="149"/>
        <v>500</v>
      </c>
      <c r="FX26" s="139">
        <f t="shared" si="149"/>
        <v>500</v>
      </c>
      <c r="FY26" s="139">
        <f t="shared" si="149"/>
        <v>500</v>
      </c>
      <c r="FZ26" s="139">
        <f t="shared" si="149"/>
        <v>500</v>
      </c>
      <c r="GA26" s="139">
        <f t="shared" si="213"/>
        <v>500</v>
      </c>
      <c r="GB26" s="139">
        <f t="shared" si="213"/>
        <v>500</v>
      </c>
      <c r="GC26" s="139">
        <f t="shared" si="213"/>
        <v>500</v>
      </c>
      <c r="GD26" s="139">
        <f t="shared" si="213"/>
        <v>500</v>
      </c>
      <c r="GE26" s="139">
        <f t="shared" si="213"/>
        <v>500</v>
      </c>
      <c r="GF26" s="139">
        <f t="shared" si="213"/>
        <v>500</v>
      </c>
      <c r="GG26" s="139">
        <f t="shared" si="213"/>
        <v>500</v>
      </c>
      <c r="GH26" s="139">
        <f t="shared" si="213"/>
        <v>500</v>
      </c>
      <c r="GI26" s="139">
        <f t="shared" si="213"/>
        <v>500</v>
      </c>
      <c r="GJ26" s="139">
        <f t="shared" si="213"/>
        <v>500</v>
      </c>
      <c r="GK26" s="139">
        <f t="shared" si="213"/>
        <v>500</v>
      </c>
      <c r="GL26" s="139">
        <f t="shared" si="213"/>
        <v>500</v>
      </c>
      <c r="GM26" s="139">
        <f t="shared" si="150"/>
        <v>500</v>
      </c>
      <c r="GN26" s="139">
        <f t="shared" si="150"/>
        <v>500</v>
      </c>
      <c r="GO26" s="139">
        <f t="shared" si="150"/>
        <v>500</v>
      </c>
      <c r="GP26" s="139">
        <f t="shared" si="150"/>
        <v>500</v>
      </c>
      <c r="GQ26" s="139">
        <f t="shared" si="150"/>
        <v>500</v>
      </c>
      <c r="GR26" s="139">
        <f t="shared" si="150"/>
        <v>500</v>
      </c>
      <c r="GS26" s="139">
        <f t="shared" si="150"/>
        <v>500</v>
      </c>
      <c r="GT26" s="139">
        <f t="shared" si="150"/>
        <v>500</v>
      </c>
      <c r="GU26" s="139">
        <f t="shared" si="264"/>
        <v>500</v>
      </c>
      <c r="GV26" s="139">
        <f t="shared" si="264"/>
        <v>500</v>
      </c>
      <c r="GW26" s="139">
        <f t="shared" si="264"/>
        <v>500</v>
      </c>
      <c r="GX26" s="139">
        <f t="shared" si="264"/>
        <v>500</v>
      </c>
      <c r="GY26" s="139">
        <f t="shared" si="264"/>
        <v>500</v>
      </c>
      <c r="GZ26" s="139">
        <f t="shared" si="264"/>
        <v>500</v>
      </c>
      <c r="HA26" s="139">
        <f t="shared" si="264"/>
        <v>500</v>
      </c>
      <c r="HB26" s="139">
        <f t="shared" si="264"/>
        <v>500</v>
      </c>
      <c r="HC26" s="139"/>
      <c r="HD26" s="139">
        <f>IF(AV26&lt;2,0,IF(EH26&gt;=150,0,IF(AT26="※",1,0)))</f>
        <v>0</v>
      </c>
      <c r="HE26" s="139">
        <f>IF(AU26="※",1,0)</f>
        <v>0</v>
      </c>
      <c r="HF26" s="138">
        <f ca="1">IF(DATEDIF($E25,$A$1,"m")&lt;12,1,0)</f>
        <v>0</v>
      </c>
      <c r="HG26" s="145" t="e">
        <f t="shared" si="50"/>
        <v>#REF!</v>
      </c>
      <c r="HH26" s="145"/>
      <c r="HI26" s="139" t="str">
        <f>IF($B25="A",$HG26,"除外")</f>
        <v>除外</v>
      </c>
      <c r="HJ26" s="146" t="e">
        <f t="shared" si="163"/>
        <v>#REF!</v>
      </c>
      <c r="HK26" s="146" t="e">
        <f t="shared" si="164"/>
        <v>#REF!</v>
      </c>
      <c r="HL26" s="146" t="e">
        <f t="shared" si="165"/>
        <v>#REF!</v>
      </c>
      <c r="HM26" s="146" t="e">
        <f>RANK(HU26,HU$5:HU$64,1)*1000000+RANK(HL26,HL$5:HL$64,1)*10000+RANK(HK26,HK$5:HK$64,1)*100-$AS26*0.01+ROW()/10000</f>
        <v>#REF!</v>
      </c>
      <c r="HN26" s="146" t="e">
        <f ca="1">RANK(HV26,HV$5:HV$64,1)*100000000+RANK(HU26,HU$5:HU$64,1)*1000000+RANK(HL26,HL$5:HL$64,1)*10000+RANK(HK26,HK$5:HK$64,1)*100+HF26-$AS26*0.01+ROW()/10000</f>
        <v>#REF!</v>
      </c>
      <c r="HO26" s="139" t="str">
        <f t="shared" si="168"/>
        <v/>
      </c>
      <c r="HP26" s="139" t="str">
        <f t="shared" si="169"/>
        <v/>
      </c>
      <c r="HQ26" s="139">
        <f>+$D25</f>
        <v>0</v>
      </c>
      <c r="HR26" s="147">
        <f t="shared" si="53"/>
        <v>11500</v>
      </c>
      <c r="HS26" s="148" t="str">
        <f>IF(AV26&gt;=2,IF(HR26&lt;HS$4,HR26,"資格基準未達"),"資格基準未達")</f>
        <v>資格基準未達</v>
      </c>
      <c r="HT26" s="141" t="str">
        <f ca="1">IF(HF26=1,"強化会入会後1年未満",IF($AV26&lt;2,"強化会参加数不足",IF(HE26=1,"辞退等により対象外",IF($CL26=1,"資格充足（"&amp;$CI26+CJ26&amp;"回出場）",IF($CK26=1,"暫定 "&amp;TEXT($EF26,"0.000")&amp;" ("&amp;$CI26+CJ26&amp;"回出場)",TEXT($EF26,"0.000")&amp;"("&amp;$CI26+CJ26&amp;"回出場)")))))</f>
        <v>強化会参加数不足</v>
      </c>
      <c r="HU26" s="148">
        <f>IF(AV26&lt;2,HR26+2000,IF($HF26=1,HR26+3000,IF(HD26=1,HR26-300,HR26)))</f>
        <v>13500</v>
      </c>
      <c r="HV26" s="148">
        <f t="shared" si="174"/>
        <v>13500</v>
      </c>
      <c r="HW26" s="139" t="str">
        <f t="shared" si="56"/>
        <v/>
      </c>
      <c r="HX26" s="146" t="str">
        <f t="shared" si="175"/>
        <v/>
      </c>
      <c r="HY26" s="149">
        <f t="shared" si="176"/>
        <v>500</v>
      </c>
      <c r="HZ26" s="139">
        <f>SMALL(($EI26:$EK26,$EM26:$FJ26),HZ$4)</f>
        <v>500</v>
      </c>
      <c r="IA26" s="139">
        <f>SMALL(($EI26:$EK26,$EM26:$FJ26),IA$4)</f>
        <v>500</v>
      </c>
      <c r="IB26" s="139">
        <f>SMALL(($EI26:$EK26,$EM26:$FJ26),IB$4)</f>
        <v>500</v>
      </c>
      <c r="IC26" s="139">
        <f>SMALL(($EI26:$EK26,$EM26:$FJ26),IC$4)</f>
        <v>500</v>
      </c>
      <c r="ID26" s="139">
        <f>SMALL(($EI26:$EK26,$EM26:$FJ26),ID$4)</f>
        <v>500</v>
      </c>
      <c r="IE26" s="139">
        <f t="shared" si="177"/>
        <v>500</v>
      </c>
      <c r="IF26" s="139">
        <f t="shared" si="177"/>
        <v>500</v>
      </c>
      <c r="IG26" s="139"/>
      <c r="IH26" s="139" t="str">
        <f t="shared" si="178"/>
        <v/>
      </c>
      <c r="II26" s="139"/>
      <c r="IJ26" s="139" t="str">
        <f>IF($B25="B",$HG26,"除外")</f>
        <v>除外</v>
      </c>
      <c r="IK26" s="146" t="e">
        <f t="shared" si="180"/>
        <v>#REF!</v>
      </c>
      <c r="IL26" s="146" t="e">
        <f t="shared" si="181"/>
        <v>#REF!</v>
      </c>
      <c r="IM26" s="146" t="e">
        <f t="shared" si="182"/>
        <v>#REF!</v>
      </c>
      <c r="IN26" s="146" t="e">
        <f ca="1">RANK(IV26,IV$5:IV$64,1)*1000000+RANK(IM26,IM$5:IM$64,1)*10000+RANK(IL26,IL$5:IL$64,1)*100-$AS26*0.01+ROW()/10000</f>
        <v>#REF!</v>
      </c>
      <c r="IO26" s="146" t="e">
        <f ca="1">RANK(IW26,IW$5:IW$64,1)*100000000+RANK(IV26,IV$5:IV$64,1)*1000000+RANK(IM26,IM$5:IM$64,1)*10000+RANK(IL26,IL$5:IL$64,1)*100+HF26-$AS26*0.01+ROW()/10000</f>
        <v>#REF!</v>
      </c>
      <c r="IP26" s="139" t="str">
        <f t="shared" si="59"/>
        <v/>
      </c>
      <c r="IQ26" s="139" t="str">
        <f t="shared" si="185"/>
        <v/>
      </c>
      <c r="IR26" s="139">
        <f>+$D25</f>
        <v>0</v>
      </c>
      <c r="IS26" s="150">
        <f t="shared" si="60"/>
        <v>11500</v>
      </c>
      <c r="IT26" s="139" t="str">
        <f>IF($AV26&gt;=2,IF(IS26&lt;IT$4,IS26,"資格基準未達"),"資格基準未達")</f>
        <v>資格基準未達</v>
      </c>
      <c r="IU26" s="141" t="str">
        <f ca="1">IF(HF26=1,"強化会入会後1年未満",IF($AV26&lt;2,"強化会参加数不足",IF($HE26=1,"辞退等により対象外",IF($CL26=1,"資格充足（"&amp;CI26+CJ26&amp;"回出場）",IF($CK26=1,"暫定 "&amp;TEXT($EF26,"0.000")&amp;" ("&amp;$CI26+CJ26&amp;"回出場)",TEXT($EF26,"0.000")&amp;"("&amp;$CI26+CJ26&amp;"回出場)")))))</f>
        <v>強化会参加数不足</v>
      </c>
      <c r="IV26" s="147">
        <f>IF(AV26&lt;2,IS26+2000,IF($HF26=1,IS26+3000,IF($HD26=1,IS26-300,IS26)))</f>
        <v>13500</v>
      </c>
      <c r="IW26" s="147">
        <f t="shared" si="190"/>
        <v>13500</v>
      </c>
      <c r="IX26" s="141" t="str">
        <f>IF($B25="B",HY26,"")</f>
        <v/>
      </c>
      <c r="IY26" s="141" t="str">
        <f t="shared" si="242"/>
        <v/>
      </c>
      <c r="IZ26" s="146" t="str">
        <f t="shared" si="192"/>
        <v/>
      </c>
      <c r="JA26" s="139" t="str">
        <f t="shared" si="193"/>
        <v/>
      </c>
      <c r="JB26" s="132"/>
      <c r="JC26" s="173"/>
      <c r="JD26" s="173"/>
      <c r="JE26" s="173"/>
      <c r="JF26" s="173"/>
      <c r="JG26" s="173"/>
      <c r="JH26" s="173"/>
      <c r="JI26" s="173"/>
      <c r="JJ26" s="173"/>
      <c r="JK26" s="173"/>
      <c r="JL26" s="173"/>
      <c r="JM26" s="173"/>
      <c r="JN26" s="173"/>
      <c r="JO26" s="173"/>
      <c r="JP26" s="173"/>
      <c r="JQ26" s="173"/>
      <c r="JR26" s="132"/>
      <c r="JS26" s="167">
        <v>2</v>
      </c>
      <c r="JT26" s="167" t="e">
        <f t="shared" ref="JT26:JT39" si="266">JL32</f>
        <v>#N/A</v>
      </c>
      <c r="JU26" s="168" t="e">
        <f t="shared" ref="JU26:JU39" si="267">JM32</f>
        <v>#N/A</v>
      </c>
      <c r="JV26" s="175" t="e">
        <f t="shared" ref="JV26:JV39" si="268">JN32</f>
        <v>#N/A</v>
      </c>
      <c r="JW26" s="118" t="e">
        <f t="shared" ref="JW26:JW39" si="269">JP32</f>
        <v>#N/A</v>
      </c>
      <c r="JX26" s="118" t="str">
        <f t="shared" ref="JX26:JX39" si="270">JQ32</f>
        <v>選手</v>
      </c>
      <c r="JY26" s="6"/>
      <c r="JZ26" s="6"/>
      <c r="KA26" s="6"/>
      <c r="KB26" s="6"/>
      <c r="KC26" s="6"/>
    </row>
    <row r="27" spans="1:289" ht="16.5" x14ac:dyDescent="0.4">
      <c r="A27" s="155">
        <f t="shared" si="265"/>
        <v>2</v>
      </c>
      <c r="B27" s="156" t="s">
        <v>3</v>
      </c>
      <c r="C27" s="157"/>
      <c r="D27" s="125" t="s">
        <v>150</v>
      </c>
      <c r="E27" s="126">
        <v>41609</v>
      </c>
      <c r="F27" s="127"/>
      <c r="G27" s="128">
        <f t="shared" ca="1" si="197"/>
        <v>66</v>
      </c>
      <c r="H27" s="129"/>
      <c r="I27" s="129"/>
      <c r="J27" s="129"/>
      <c r="K27" s="12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33">
        <f>COUNTIF(AY27:BZ27,"&lt;&gt;0")</f>
        <v>3</v>
      </c>
      <c r="AT27" s="199"/>
      <c r="AU27" s="200"/>
      <c r="AV27" s="136">
        <f>COUNTIF(CA27:CH27,"&lt;&gt;0")</f>
        <v>0</v>
      </c>
      <c r="AW27" s="137" t="str">
        <f ca="1">IF(D26="","",IF(HF27=1,"強化会入会後1年未満",IF(AV27&lt;2,"強化会参加数不足",IF(EH27&lt;150,EH27,"出場回数不足"))))</f>
        <v>強化会参加数不足</v>
      </c>
      <c r="AX27" s="137">
        <f>IF(COUNTIF(H26:AQ26,"&gt;0")&gt;0,SUM(H26:AQ26)/COUNTIF(H26:AQ26,"&gt;0"),0)</f>
        <v>93.333333333333329</v>
      </c>
      <c r="AY27" s="138">
        <f t="shared" si="254"/>
        <v>0</v>
      </c>
      <c r="AZ27" s="138">
        <f t="shared" si="254"/>
        <v>0</v>
      </c>
      <c r="BA27" s="138">
        <f t="shared" si="254"/>
        <v>0</v>
      </c>
      <c r="BB27" s="138">
        <f t="shared" si="254"/>
        <v>0</v>
      </c>
      <c r="BC27" s="138">
        <f t="shared" si="254"/>
        <v>1</v>
      </c>
      <c r="BD27" s="138">
        <f t="shared" si="254"/>
        <v>0</v>
      </c>
      <c r="BE27" s="138">
        <f t="shared" si="254"/>
        <v>1</v>
      </c>
      <c r="BF27" s="138">
        <f t="shared" si="254"/>
        <v>0</v>
      </c>
      <c r="BG27" s="138">
        <f t="shared" si="254"/>
        <v>0</v>
      </c>
      <c r="BH27" s="138">
        <f t="shared" si="254"/>
        <v>0</v>
      </c>
      <c r="BI27" s="138">
        <f t="shared" si="255"/>
        <v>0</v>
      </c>
      <c r="BJ27" s="138">
        <f t="shared" si="255"/>
        <v>0</v>
      </c>
      <c r="BK27" s="138">
        <f t="shared" si="255"/>
        <v>0</v>
      </c>
      <c r="BL27" s="138">
        <f t="shared" si="255"/>
        <v>0</v>
      </c>
      <c r="BM27" s="138">
        <f t="shared" si="255"/>
        <v>0</v>
      </c>
      <c r="BN27" s="138">
        <f t="shared" si="255"/>
        <v>0</v>
      </c>
      <c r="BO27" s="138">
        <f t="shared" si="255"/>
        <v>0</v>
      </c>
      <c r="BP27" s="138">
        <f t="shared" si="255"/>
        <v>1</v>
      </c>
      <c r="BQ27" s="138">
        <f t="shared" si="255"/>
        <v>0</v>
      </c>
      <c r="BR27" s="138">
        <f t="shared" si="255"/>
        <v>0</v>
      </c>
      <c r="BS27" s="138">
        <f t="shared" si="256"/>
        <v>0</v>
      </c>
      <c r="BT27" s="138">
        <f t="shared" si="256"/>
        <v>0</v>
      </c>
      <c r="BU27" s="138">
        <f t="shared" si="256"/>
        <v>0</v>
      </c>
      <c r="BV27" s="138">
        <f t="shared" si="256"/>
        <v>0</v>
      </c>
      <c r="BW27" s="138">
        <f t="shared" si="256"/>
        <v>0</v>
      </c>
      <c r="BX27" s="138">
        <f t="shared" si="256"/>
        <v>0</v>
      </c>
      <c r="BY27" s="138">
        <f t="shared" si="256"/>
        <v>0</v>
      </c>
      <c r="BZ27" s="138">
        <f t="shared" si="256"/>
        <v>0</v>
      </c>
      <c r="CA27" s="138">
        <f t="shared" si="256"/>
        <v>0</v>
      </c>
      <c r="CB27" s="138">
        <f t="shared" si="256"/>
        <v>0</v>
      </c>
      <c r="CC27" s="138">
        <f t="shared" si="257"/>
        <v>0</v>
      </c>
      <c r="CD27" s="138">
        <f t="shared" si="257"/>
        <v>0</v>
      </c>
      <c r="CE27" s="138">
        <f t="shared" si="257"/>
        <v>0</v>
      </c>
      <c r="CF27" s="138">
        <f t="shared" si="257"/>
        <v>0</v>
      </c>
      <c r="CG27" s="138">
        <f t="shared" si="257"/>
        <v>0</v>
      </c>
      <c r="CH27" s="138">
        <f t="shared" si="257"/>
        <v>0</v>
      </c>
      <c r="CI27" s="138">
        <f t="shared" si="100"/>
        <v>3</v>
      </c>
      <c r="CJ27" s="138">
        <f t="shared" si="101"/>
        <v>0</v>
      </c>
      <c r="CK27" s="138">
        <f t="shared" si="102"/>
        <v>0</v>
      </c>
      <c r="CL27" s="138">
        <f t="shared" si="103"/>
        <v>0</v>
      </c>
      <c r="CM27" s="139">
        <f t="shared" si="258"/>
        <v>90</v>
      </c>
      <c r="CN27" s="139">
        <f t="shared" si="258"/>
        <v>91</v>
      </c>
      <c r="CO27" s="139">
        <f t="shared" si="258"/>
        <v>99</v>
      </c>
      <c r="CP27" s="139">
        <f t="shared" si="258"/>
        <v>500</v>
      </c>
      <c r="CQ27" s="139">
        <f t="shared" si="258"/>
        <v>500</v>
      </c>
      <c r="CR27" s="139">
        <f t="shared" si="258"/>
        <v>500</v>
      </c>
      <c r="CS27" s="139">
        <f t="shared" si="258"/>
        <v>500</v>
      </c>
      <c r="CT27" s="139">
        <f t="shared" si="258"/>
        <v>500</v>
      </c>
      <c r="CU27" s="139">
        <f t="shared" si="258"/>
        <v>500</v>
      </c>
      <c r="CV27" s="139">
        <f t="shared" si="258"/>
        <v>500</v>
      </c>
      <c r="CW27" s="139">
        <f t="shared" si="259"/>
        <v>500</v>
      </c>
      <c r="CX27" s="139">
        <f t="shared" si="259"/>
        <v>500</v>
      </c>
      <c r="CY27" s="139">
        <f t="shared" si="259"/>
        <v>500</v>
      </c>
      <c r="CZ27" s="139">
        <f t="shared" si="259"/>
        <v>500</v>
      </c>
      <c r="DA27" s="139">
        <f t="shared" si="259"/>
        <v>500</v>
      </c>
      <c r="DB27" s="139">
        <f t="shared" si="259"/>
        <v>500</v>
      </c>
      <c r="DC27" s="139">
        <f t="shared" si="259"/>
        <v>500</v>
      </c>
      <c r="DD27" s="139">
        <f t="shared" si="259"/>
        <v>500</v>
      </c>
      <c r="DE27" s="139">
        <f t="shared" si="259"/>
        <v>500</v>
      </c>
      <c r="DF27" s="139">
        <f t="shared" si="259"/>
        <v>500</v>
      </c>
      <c r="DG27" s="139">
        <f t="shared" si="260"/>
        <v>500</v>
      </c>
      <c r="DH27" s="139">
        <f t="shared" si="260"/>
        <v>500</v>
      </c>
      <c r="DI27" s="139">
        <f t="shared" si="260"/>
        <v>500</v>
      </c>
      <c r="DJ27" s="139">
        <f t="shared" si="260"/>
        <v>500</v>
      </c>
      <c r="DK27" s="139">
        <f t="shared" si="260"/>
        <v>500</v>
      </c>
      <c r="DL27" s="139">
        <f t="shared" si="260"/>
        <v>500</v>
      </c>
      <c r="DM27" s="139">
        <f t="shared" si="260"/>
        <v>500</v>
      </c>
      <c r="DN27" s="139">
        <f t="shared" si="260"/>
        <v>500</v>
      </c>
      <c r="DO27" s="139">
        <f t="shared" si="260"/>
        <v>500</v>
      </c>
      <c r="DP27" s="139">
        <f t="shared" si="260"/>
        <v>500</v>
      </c>
      <c r="DQ27" s="140">
        <f t="shared" si="104"/>
        <v>1690</v>
      </c>
      <c r="DR27" s="140">
        <f t="shared" si="105"/>
        <v>338</v>
      </c>
      <c r="DS27" s="140">
        <f t="shared" si="106"/>
        <v>1000</v>
      </c>
      <c r="DT27" s="140">
        <f t="shared" si="107"/>
        <v>500</v>
      </c>
      <c r="DU27" s="141">
        <f t="shared" si="108"/>
        <v>384.28571428571428</v>
      </c>
      <c r="DV27" s="139">
        <f t="shared" si="109"/>
        <v>90</v>
      </c>
      <c r="DW27" s="139">
        <f t="shared" si="110"/>
        <v>91</v>
      </c>
      <c r="DX27" s="139">
        <f t="shared" si="111"/>
        <v>99</v>
      </c>
      <c r="DY27" s="139">
        <f t="shared" si="112"/>
        <v>0</v>
      </c>
      <c r="DZ27" s="139">
        <f t="shared" si="113"/>
        <v>0</v>
      </c>
      <c r="EA27" s="139">
        <f t="shared" si="114"/>
        <v>0</v>
      </c>
      <c r="EB27" s="139">
        <f t="shared" si="115"/>
        <v>0</v>
      </c>
      <c r="EC27" s="139">
        <f t="shared" si="116"/>
        <v>0</v>
      </c>
      <c r="ED27" s="141">
        <f t="shared" si="117"/>
        <v>95</v>
      </c>
      <c r="EE27" s="142">
        <f t="shared" si="118"/>
        <v>3</v>
      </c>
      <c r="EF27" s="143" t="str">
        <f>IF(D26="","",IF(EE27&lt;5,"出場回数不足",IF(CK27=1,ED27,"出場回数不足")))</f>
        <v>出場回数不足</v>
      </c>
      <c r="EG27" s="192">
        <f t="shared" si="120"/>
        <v>595</v>
      </c>
      <c r="EH27" s="192">
        <f t="shared" si="9"/>
        <v>1095</v>
      </c>
      <c r="EI27" s="139">
        <f t="shared" si="261"/>
        <v>500</v>
      </c>
      <c r="EJ27" s="139">
        <f t="shared" si="261"/>
        <v>500</v>
      </c>
      <c r="EK27" s="139">
        <f t="shared" si="261"/>
        <v>500</v>
      </c>
      <c r="EL27" s="139">
        <f t="shared" si="261"/>
        <v>500</v>
      </c>
      <c r="EM27" s="139">
        <f t="shared" si="261"/>
        <v>90</v>
      </c>
      <c r="EN27" s="139">
        <f t="shared" si="261"/>
        <v>500</v>
      </c>
      <c r="EO27" s="139">
        <f t="shared" si="261"/>
        <v>99</v>
      </c>
      <c r="EP27" s="139">
        <f t="shared" si="261"/>
        <v>500</v>
      </c>
      <c r="EQ27" s="139">
        <f t="shared" si="261"/>
        <v>500</v>
      </c>
      <c r="ER27" s="139">
        <f t="shared" si="261"/>
        <v>500</v>
      </c>
      <c r="ES27" s="139">
        <f t="shared" si="262"/>
        <v>500</v>
      </c>
      <c r="ET27" s="139">
        <f t="shared" si="262"/>
        <v>500</v>
      </c>
      <c r="EU27" s="139">
        <f t="shared" si="262"/>
        <v>500</v>
      </c>
      <c r="EV27" s="139">
        <f t="shared" si="262"/>
        <v>500</v>
      </c>
      <c r="EW27" s="139">
        <f t="shared" si="262"/>
        <v>500</v>
      </c>
      <c r="EX27" s="139">
        <f t="shared" si="262"/>
        <v>500</v>
      </c>
      <c r="EY27" s="139">
        <f t="shared" si="262"/>
        <v>500</v>
      </c>
      <c r="EZ27" s="139">
        <f t="shared" si="262"/>
        <v>91</v>
      </c>
      <c r="FA27" s="139">
        <f t="shared" si="262"/>
        <v>500</v>
      </c>
      <c r="FB27" s="139">
        <f t="shared" si="262"/>
        <v>500</v>
      </c>
      <c r="FC27" s="139">
        <f t="shared" si="263"/>
        <v>500</v>
      </c>
      <c r="FD27" s="139">
        <f t="shared" si="263"/>
        <v>500</v>
      </c>
      <c r="FE27" s="139">
        <f t="shared" si="263"/>
        <v>500</v>
      </c>
      <c r="FF27" s="139">
        <f t="shared" si="263"/>
        <v>500</v>
      </c>
      <c r="FG27" s="139">
        <f t="shared" si="263"/>
        <v>500</v>
      </c>
      <c r="FH27" s="139">
        <f t="shared" si="263"/>
        <v>500</v>
      </c>
      <c r="FI27" s="139">
        <f t="shared" si="263"/>
        <v>500</v>
      </c>
      <c r="FJ27" s="139">
        <f t="shared" si="263"/>
        <v>500</v>
      </c>
      <c r="FK27" s="139">
        <f t="shared" si="149"/>
        <v>90</v>
      </c>
      <c r="FL27" s="139">
        <f t="shared" si="149"/>
        <v>91</v>
      </c>
      <c r="FM27" s="139">
        <f t="shared" si="149"/>
        <v>99</v>
      </c>
      <c r="FN27" s="139">
        <f t="shared" si="149"/>
        <v>500</v>
      </c>
      <c r="FO27" s="139">
        <f t="shared" si="149"/>
        <v>500</v>
      </c>
      <c r="FP27" s="139">
        <f t="shared" si="149"/>
        <v>500</v>
      </c>
      <c r="FQ27" s="139">
        <f t="shared" si="149"/>
        <v>500</v>
      </c>
      <c r="FR27" s="139">
        <f t="shared" si="149"/>
        <v>500</v>
      </c>
      <c r="FS27" s="139">
        <f t="shared" si="149"/>
        <v>500</v>
      </c>
      <c r="FT27" s="139">
        <f t="shared" si="149"/>
        <v>500</v>
      </c>
      <c r="FU27" s="139">
        <f t="shared" si="149"/>
        <v>500</v>
      </c>
      <c r="FV27" s="139">
        <f t="shared" si="149"/>
        <v>500</v>
      </c>
      <c r="FW27" s="139">
        <f t="shared" si="149"/>
        <v>500</v>
      </c>
      <c r="FX27" s="139">
        <f t="shared" si="149"/>
        <v>500</v>
      </c>
      <c r="FY27" s="139">
        <f t="shared" si="149"/>
        <v>500</v>
      </c>
      <c r="FZ27" s="139">
        <f t="shared" si="149"/>
        <v>500</v>
      </c>
      <c r="GA27" s="139">
        <f t="shared" si="213"/>
        <v>500</v>
      </c>
      <c r="GB27" s="139">
        <f t="shared" si="213"/>
        <v>500</v>
      </c>
      <c r="GC27" s="139">
        <f t="shared" si="213"/>
        <v>500</v>
      </c>
      <c r="GD27" s="139">
        <f t="shared" si="213"/>
        <v>500</v>
      </c>
      <c r="GE27" s="139">
        <f t="shared" si="213"/>
        <v>500</v>
      </c>
      <c r="GF27" s="139">
        <f t="shared" si="213"/>
        <v>500</v>
      </c>
      <c r="GG27" s="139">
        <f t="shared" si="213"/>
        <v>500</v>
      </c>
      <c r="GH27" s="139">
        <f t="shared" si="213"/>
        <v>500</v>
      </c>
      <c r="GI27" s="139">
        <f t="shared" si="213"/>
        <v>500</v>
      </c>
      <c r="GJ27" s="139">
        <f t="shared" si="213"/>
        <v>500</v>
      </c>
      <c r="GK27" s="139">
        <f t="shared" si="213"/>
        <v>500</v>
      </c>
      <c r="GL27" s="139">
        <f t="shared" si="213"/>
        <v>500</v>
      </c>
      <c r="GM27" s="139">
        <f t="shared" si="150"/>
        <v>500</v>
      </c>
      <c r="GN27" s="139">
        <f t="shared" si="150"/>
        <v>500</v>
      </c>
      <c r="GO27" s="139">
        <f t="shared" si="150"/>
        <v>500</v>
      </c>
      <c r="GP27" s="139">
        <f t="shared" si="150"/>
        <v>500</v>
      </c>
      <c r="GQ27" s="139">
        <f t="shared" si="150"/>
        <v>500</v>
      </c>
      <c r="GR27" s="139">
        <f t="shared" si="150"/>
        <v>500</v>
      </c>
      <c r="GS27" s="139">
        <f t="shared" si="150"/>
        <v>500</v>
      </c>
      <c r="GT27" s="139">
        <f t="shared" si="150"/>
        <v>500</v>
      </c>
      <c r="GU27" s="139">
        <f t="shared" si="264"/>
        <v>500</v>
      </c>
      <c r="GV27" s="139">
        <f t="shared" si="264"/>
        <v>500</v>
      </c>
      <c r="GW27" s="139">
        <f t="shared" si="264"/>
        <v>500</v>
      </c>
      <c r="GX27" s="139">
        <f t="shared" si="264"/>
        <v>500</v>
      </c>
      <c r="GY27" s="139">
        <f t="shared" si="264"/>
        <v>500</v>
      </c>
      <c r="GZ27" s="139">
        <f t="shared" si="264"/>
        <v>500</v>
      </c>
      <c r="HA27" s="139">
        <f t="shared" si="264"/>
        <v>500</v>
      </c>
      <c r="HB27" s="139">
        <f t="shared" si="264"/>
        <v>500</v>
      </c>
      <c r="HC27" s="139"/>
      <c r="HD27" s="139">
        <f>IF(AV27&lt;2,0,IF(EH27&gt;=150,0,IF(AT27="※",1,0)))</f>
        <v>0</v>
      </c>
      <c r="HE27" s="139">
        <f>IF(AU27="※",1,0)</f>
        <v>0</v>
      </c>
      <c r="HF27" s="138">
        <f ca="1">IF(DATEDIF($E26,$A$1,"m")&lt;12,1,0)</f>
        <v>0</v>
      </c>
      <c r="HG27" s="145" t="e">
        <f t="shared" si="50"/>
        <v>#REF!</v>
      </c>
      <c r="HH27" s="145"/>
      <c r="HI27" s="139" t="str">
        <f>IF($B26="A",$HG27,"除外")</f>
        <v>除外</v>
      </c>
      <c r="HJ27" s="146" t="e">
        <f t="shared" si="163"/>
        <v>#REF!</v>
      </c>
      <c r="HK27" s="146" t="e">
        <f t="shared" si="164"/>
        <v>#REF!</v>
      </c>
      <c r="HL27" s="146" t="e">
        <f t="shared" si="165"/>
        <v>#REF!</v>
      </c>
      <c r="HM27" s="146" t="e">
        <f>RANK(HU27,HU$5:HU$64,1)*1000000+RANK(HL27,HL$5:HL$64,1)*10000+RANK(HK27,HK$5:HK$64,1)*100-$AS27*0.01+ROW()/10000</f>
        <v>#REF!</v>
      </c>
      <c r="HN27" s="146" t="e">
        <f ca="1">RANK(HV27,HV$5:HV$64,1)*100000000+RANK(HU27,HU$5:HU$64,1)*1000000+RANK(HL27,HL$5:HL$64,1)*10000+RANK(HK27,HK$5:HK$64,1)*100+HF27-$AS27*0.01+ROW()/10000</f>
        <v>#REF!</v>
      </c>
      <c r="HO27" s="139" t="str">
        <f t="shared" si="168"/>
        <v/>
      </c>
      <c r="HP27" s="139" t="str">
        <f t="shared" si="169"/>
        <v/>
      </c>
      <c r="HQ27" s="139" t="str">
        <f>+$D26</f>
        <v>飯塚　光洋</v>
      </c>
      <c r="HR27" s="147">
        <f t="shared" si="53"/>
        <v>11095</v>
      </c>
      <c r="HS27" s="148" t="str">
        <f>IF(AV27&gt;=2,IF(HR27&lt;HS$4,HR27,"資格基準未達"),"資格基準未達")</f>
        <v>資格基準未達</v>
      </c>
      <c r="HT27" s="141" t="str">
        <f ca="1">IF(HF27=1,"強化会入会後1年未満",IF($AV27&lt;2,"強化会参加数不足",IF(HE27=1,"辞退等により対象外",IF($CL27=1,"資格充足（"&amp;$CI27+CJ27&amp;"回出場）",IF($CK27=1,"暫定 "&amp;TEXT($EF27,"0.000")&amp;" ("&amp;$CI27+CJ27&amp;"回出場)",TEXT($EF27,"0.000")&amp;"("&amp;$CI27+CJ27&amp;"回出場)")))))</f>
        <v>強化会参加数不足</v>
      </c>
      <c r="HU27" s="148">
        <f>IF(AV27&lt;2,HR27+2000,IF($HF27=1,HR27+3000,IF(HD27=1,HR27-300,HR27)))</f>
        <v>13095</v>
      </c>
      <c r="HV27" s="148">
        <f t="shared" si="174"/>
        <v>13095</v>
      </c>
      <c r="HW27" s="139" t="str">
        <f t="shared" si="56"/>
        <v/>
      </c>
      <c r="HX27" s="146" t="str">
        <f t="shared" si="175"/>
        <v/>
      </c>
      <c r="HY27" s="149">
        <f t="shared" si="176"/>
        <v>384.28571428571428</v>
      </c>
      <c r="HZ27" s="139">
        <f>SMALL(($EI27:$EK27,$EM27:$FJ27),HZ$4)</f>
        <v>91</v>
      </c>
      <c r="IA27" s="139">
        <f>SMALL(($EI27:$EK27,$EM27:$FJ27),IA$4)</f>
        <v>99</v>
      </c>
      <c r="IB27" s="139">
        <f>SMALL(($EI27:$EK27,$EM27:$FJ27),IB$4)</f>
        <v>500</v>
      </c>
      <c r="IC27" s="139">
        <f>SMALL(($EI27:$EK27,$EM27:$FJ27),IC$4)</f>
        <v>500</v>
      </c>
      <c r="ID27" s="139">
        <f>SMALL(($EI27:$EK27,$EM27:$FJ27),ID$4)</f>
        <v>500</v>
      </c>
      <c r="IE27" s="139">
        <f t="shared" si="177"/>
        <v>500</v>
      </c>
      <c r="IF27" s="139">
        <f t="shared" si="177"/>
        <v>500</v>
      </c>
      <c r="IG27" s="139"/>
      <c r="IH27" s="139" t="str">
        <f t="shared" si="178"/>
        <v/>
      </c>
      <c r="II27" s="139"/>
      <c r="IJ27" s="139" t="e">
        <f>IF($B26="B",$HG27,"除外")</f>
        <v>#REF!</v>
      </c>
      <c r="IK27" s="146" t="e">
        <f t="shared" si="180"/>
        <v>#REF!</v>
      </c>
      <c r="IL27" s="146" t="e">
        <f t="shared" si="181"/>
        <v>#REF!</v>
      </c>
      <c r="IM27" s="146" t="e">
        <f t="shared" si="182"/>
        <v>#REF!</v>
      </c>
      <c r="IN27" s="146" t="e">
        <f>RANK(IV27,IV$5:IV$64,1)*1000000+RANK(IM27,IM$5:IM$64,1)*10000+RANK(IL27,IL$5:IL$64,1)*100-$AS27*0.01+ROW()/10000</f>
        <v>#REF!</v>
      </c>
      <c r="IO27" s="146" t="e">
        <f ca="1">RANK(IW27,IW$5:IW$64,1)*100000000+RANK(IV27,IV$5:IV$64,1)*1000000+RANK(IM27,IM$5:IM$64,1)*10000+RANK(IL27,IL$5:IL$64,1)*100+HF27-$AS27*0.01+ROW()/10000</f>
        <v>#REF!</v>
      </c>
      <c r="IP27" s="139" t="e">
        <f t="shared" si="59"/>
        <v>#REF!</v>
      </c>
      <c r="IQ27" s="139" t="e">
        <f t="shared" si="185"/>
        <v>#REF!</v>
      </c>
      <c r="IR27" s="139" t="str">
        <f>+$D26</f>
        <v>飯塚　光洋</v>
      </c>
      <c r="IS27" s="150" t="e">
        <f t="shared" si="60"/>
        <v>#REF!</v>
      </c>
      <c r="IT27" s="139" t="str">
        <f>IF($AV27&gt;=2,IF(IS27&lt;IT$4,IS27,"資格基準未達"),"資格基準未達")</f>
        <v>資格基準未達</v>
      </c>
      <c r="IU27" s="141" t="str">
        <f ca="1">IF(HF27=1,"強化会入会後1年未満",IF($AV27&lt;2,"強化会参加数不足",IF($HE27=1,"辞退等により対象外",IF($CL27=1,"資格充足（"&amp;CI27+CJ27&amp;"回出場）",IF($CK27=1,"暫定 "&amp;TEXT($EF27,"0.000")&amp;" ("&amp;$CI27+CJ27&amp;"回出場)",TEXT($EF27,"0.000")&amp;"("&amp;$CI27+CJ27&amp;"回出場)")))))</f>
        <v>強化会参加数不足</v>
      </c>
      <c r="IV27" s="147" t="e">
        <f>IF(AV27&lt;2,IS27+2000,IF($HF27=1,IS27+3000,IF($HD27=1,IS27-300,IS27)))</f>
        <v>#REF!</v>
      </c>
      <c r="IW27" s="147" t="e">
        <f t="shared" si="190"/>
        <v>#REF!</v>
      </c>
      <c r="IX27" s="141">
        <f>IF($B26="B",HY27,"")</f>
        <v>384.28571428571428</v>
      </c>
      <c r="IY27" s="141" t="e">
        <f t="shared" si="242"/>
        <v>#REF!</v>
      </c>
      <c r="IZ27" s="146" t="e">
        <f t="shared" si="192"/>
        <v>#REF!</v>
      </c>
      <c r="JA27" s="139" t="str">
        <f t="shared" si="193"/>
        <v/>
      </c>
      <c r="JB27" s="132"/>
      <c r="JC27" s="173"/>
      <c r="JD27" s="173"/>
      <c r="JE27" s="173"/>
      <c r="JF27" s="173"/>
      <c r="JG27" s="173"/>
      <c r="JH27" s="173"/>
      <c r="JI27" s="173"/>
      <c r="JJ27" s="173"/>
      <c r="JK27" s="173"/>
      <c r="JL27" s="173"/>
      <c r="JM27" s="173"/>
      <c r="JN27" s="173"/>
      <c r="JO27" s="173"/>
      <c r="JP27" s="173"/>
      <c r="JQ27" s="173"/>
      <c r="JR27" s="132"/>
      <c r="JS27" s="167">
        <v>3</v>
      </c>
      <c r="JT27" s="167" t="e">
        <f t="shared" si="266"/>
        <v>#N/A</v>
      </c>
      <c r="JU27" s="168" t="e">
        <f t="shared" si="267"/>
        <v>#N/A</v>
      </c>
      <c r="JV27" s="175" t="e">
        <f t="shared" si="268"/>
        <v>#N/A</v>
      </c>
      <c r="JW27" s="118" t="e">
        <f t="shared" si="269"/>
        <v>#N/A</v>
      </c>
      <c r="JX27" s="118" t="str">
        <f t="shared" si="270"/>
        <v>選手</v>
      </c>
      <c r="JY27" s="23"/>
      <c r="JZ27" s="23"/>
      <c r="KA27" s="23"/>
      <c r="KB27" s="23"/>
      <c r="KC27" s="23"/>
    </row>
    <row r="28" spans="1:289" ht="16.5" x14ac:dyDescent="0.4">
      <c r="A28" s="155">
        <f t="shared" si="265"/>
        <v>3</v>
      </c>
      <c r="B28" s="156" t="s">
        <v>3</v>
      </c>
      <c r="C28" s="157"/>
      <c r="D28" s="125" t="s">
        <v>152</v>
      </c>
      <c r="E28" s="126">
        <v>41214</v>
      </c>
      <c r="F28" s="127" t="s">
        <v>140</v>
      </c>
      <c r="G28" s="128">
        <f t="shared" ca="1" si="197"/>
        <v>79</v>
      </c>
      <c r="H28" s="129"/>
      <c r="I28" s="129"/>
      <c r="J28" s="129"/>
      <c r="K28" s="129"/>
      <c r="L28" s="130">
        <v>92</v>
      </c>
      <c r="M28" s="130"/>
      <c r="N28" s="130">
        <v>108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3">
        <f>COUNTIF(AY28:BZ28,"&lt;&gt;0")</f>
        <v>0</v>
      </c>
      <c r="AT28" s="199"/>
      <c r="AU28" s="200"/>
      <c r="AV28" s="136">
        <f>COUNTIF(CA28:CH28,"&lt;&gt;0")</f>
        <v>0</v>
      </c>
      <c r="AW28" s="137" t="str">
        <f ca="1">IF(D27="","",IF(HF28=1,"強化会入会後1年未満",IF(AV28&lt;2,"強化会参加数不足",IF(EH28&lt;150,EH28,"出場回数不足"))))</f>
        <v>強化会参加数不足</v>
      </c>
      <c r="AX28" s="137">
        <f>IF(COUNTIF(H27:AQ27,"&gt;0")&gt;0,SUM(H27:AQ27)/COUNTIF(H27:AQ27,"&gt;0"),0)</f>
        <v>0</v>
      </c>
      <c r="AY28" s="138">
        <f t="shared" si="254"/>
        <v>0</v>
      </c>
      <c r="AZ28" s="138">
        <f t="shared" si="254"/>
        <v>0</v>
      </c>
      <c r="BA28" s="138">
        <f t="shared" si="254"/>
        <v>0</v>
      </c>
      <c r="BB28" s="138">
        <f t="shared" si="254"/>
        <v>0</v>
      </c>
      <c r="BC28" s="138">
        <f t="shared" si="254"/>
        <v>0</v>
      </c>
      <c r="BD28" s="138">
        <f t="shared" si="254"/>
        <v>0</v>
      </c>
      <c r="BE28" s="138">
        <f t="shared" si="254"/>
        <v>0</v>
      </c>
      <c r="BF28" s="138">
        <f t="shared" si="254"/>
        <v>0</v>
      </c>
      <c r="BG28" s="138">
        <f t="shared" si="254"/>
        <v>0</v>
      </c>
      <c r="BH28" s="138">
        <f t="shared" si="254"/>
        <v>0</v>
      </c>
      <c r="BI28" s="138">
        <f t="shared" si="255"/>
        <v>0</v>
      </c>
      <c r="BJ28" s="138">
        <f t="shared" si="255"/>
        <v>0</v>
      </c>
      <c r="BK28" s="138">
        <f t="shared" si="255"/>
        <v>0</v>
      </c>
      <c r="BL28" s="138">
        <f t="shared" si="255"/>
        <v>0</v>
      </c>
      <c r="BM28" s="138">
        <f t="shared" si="255"/>
        <v>0</v>
      </c>
      <c r="BN28" s="138">
        <f t="shared" si="255"/>
        <v>0</v>
      </c>
      <c r="BO28" s="138">
        <f t="shared" si="255"/>
        <v>0</v>
      </c>
      <c r="BP28" s="138">
        <f t="shared" si="255"/>
        <v>0</v>
      </c>
      <c r="BQ28" s="138">
        <f t="shared" si="255"/>
        <v>0</v>
      </c>
      <c r="BR28" s="138">
        <f t="shared" si="255"/>
        <v>0</v>
      </c>
      <c r="BS28" s="138">
        <f t="shared" si="256"/>
        <v>0</v>
      </c>
      <c r="BT28" s="138">
        <f t="shared" si="256"/>
        <v>0</v>
      </c>
      <c r="BU28" s="138">
        <f t="shared" si="256"/>
        <v>0</v>
      </c>
      <c r="BV28" s="138">
        <f t="shared" si="256"/>
        <v>0</v>
      </c>
      <c r="BW28" s="138">
        <f t="shared" si="256"/>
        <v>0</v>
      </c>
      <c r="BX28" s="138">
        <f t="shared" si="256"/>
        <v>0</v>
      </c>
      <c r="BY28" s="138">
        <f t="shared" si="256"/>
        <v>0</v>
      </c>
      <c r="BZ28" s="138">
        <f t="shared" si="256"/>
        <v>0</v>
      </c>
      <c r="CA28" s="138">
        <f t="shared" si="256"/>
        <v>0</v>
      </c>
      <c r="CB28" s="138">
        <f t="shared" si="256"/>
        <v>0</v>
      </c>
      <c r="CC28" s="138">
        <f t="shared" si="257"/>
        <v>0</v>
      </c>
      <c r="CD28" s="138">
        <f t="shared" si="257"/>
        <v>0</v>
      </c>
      <c r="CE28" s="138">
        <f t="shared" si="257"/>
        <v>0</v>
      </c>
      <c r="CF28" s="138">
        <f t="shared" si="257"/>
        <v>0</v>
      </c>
      <c r="CG28" s="138">
        <f t="shared" si="257"/>
        <v>0</v>
      </c>
      <c r="CH28" s="138">
        <f t="shared" si="257"/>
        <v>0</v>
      </c>
      <c r="CI28" s="138">
        <f t="shared" si="100"/>
        <v>0</v>
      </c>
      <c r="CJ28" s="138">
        <f t="shared" si="101"/>
        <v>0</v>
      </c>
      <c r="CK28" s="138">
        <f t="shared" si="102"/>
        <v>0</v>
      </c>
      <c r="CL28" s="138">
        <f t="shared" si="103"/>
        <v>0</v>
      </c>
      <c r="CM28" s="139">
        <f t="shared" si="258"/>
        <v>500</v>
      </c>
      <c r="CN28" s="139">
        <f t="shared" si="258"/>
        <v>500</v>
      </c>
      <c r="CO28" s="139">
        <f t="shared" si="258"/>
        <v>500</v>
      </c>
      <c r="CP28" s="139">
        <f t="shared" si="258"/>
        <v>500</v>
      </c>
      <c r="CQ28" s="139">
        <f t="shared" si="258"/>
        <v>500</v>
      </c>
      <c r="CR28" s="139">
        <f t="shared" si="258"/>
        <v>500</v>
      </c>
      <c r="CS28" s="139">
        <f t="shared" si="258"/>
        <v>500</v>
      </c>
      <c r="CT28" s="139">
        <f t="shared" si="258"/>
        <v>500</v>
      </c>
      <c r="CU28" s="139">
        <f t="shared" si="258"/>
        <v>500</v>
      </c>
      <c r="CV28" s="139">
        <f t="shared" si="258"/>
        <v>500</v>
      </c>
      <c r="CW28" s="139">
        <f t="shared" si="259"/>
        <v>500</v>
      </c>
      <c r="CX28" s="139">
        <f t="shared" si="259"/>
        <v>500</v>
      </c>
      <c r="CY28" s="139">
        <f t="shared" si="259"/>
        <v>500</v>
      </c>
      <c r="CZ28" s="139">
        <f t="shared" si="259"/>
        <v>500</v>
      </c>
      <c r="DA28" s="139">
        <f t="shared" si="259"/>
        <v>500</v>
      </c>
      <c r="DB28" s="139">
        <f t="shared" si="259"/>
        <v>500</v>
      </c>
      <c r="DC28" s="139">
        <f t="shared" si="259"/>
        <v>500</v>
      </c>
      <c r="DD28" s="139">
        <f t="shared" si="259"/>
        <v>500</v>
      </c>
      <c r="DE28" s="139">
        <f t="shared" si="259"/>
        <v>500</v>
      </c>
      <c r="DF28" s="139">
        <f t="shared" si="259"/>
        <v>500</v>
      </c>
      <c r="DG28" s="139">
        <f t="shared" si="260"/>
        <v>500</v>
      </c>
      <c r="DH28" s="139">
        <f t="shared" si="260"/>
        <v>500</v>
      </c>
      <c r="DI28" s="139">
        <f t="shared" si="260"/>
        <v>500</v>
      </c>
      <c r="DJ28" s="139">
        <f t="shared" si="260"/>
        <v>500</v>
      </c>
      <c r="DK28" s="139">
        <f t="shared" si="260"/>
        <v>500</v>
      </c>
      <c r="DL28" s="139">
        <f t="shared" si="260"/>
        <v>500</v>
      </c>
      <c r="DM28" s="139">
        <f t="shared" si="260"/>
        <v>500</v>
      </c>
      <c r="DN28" s="139">
        <f t="shared" si="260"/>
        <v>500</v>
      </c>
      <c r="DO28" s="139">
        <f t="shared" si="260"/>
        <v>500</v>
      </c>
      <c r="DP28" s="139">
        <f t="shared" si="260"/>
        <v>500</v>
      </c>
      <c r="DQ28" s="140">
        <f t="shared" si="104"/>
        <v>2500</v>
      </c>
      <c r="DR28" s="140">
        <f t="shared" si="105"/>
        <v>500</v>
      </c>
      <c r="DS28" s="140">
        <f t="shared" si="106"/>
        <v>1000</v>
      </c>
      <c r="DT28" s="140">
        <f t="shared" si="107"/>
        <v>500</v>
      </c>
      <c r="DU28" s="141">
        <f t="shared" si="108"/>
        <v>500</v>
      </c>
      <c r="DV28" s="139">
        <f t="shared" si="109"/>
        <v>0</v>
      </c>
      <c r="DW28" s="139">
        <f t="shared" si="110"/>
        <v>0</v>
      </c>
      <c r="DX28" s="139">
        <f t="shared" si="111"/>
        <v>0</v>
      </c>
      <c r="DY28" s="139">
        <f t="shared" si="112"/>
        <v>0</v>
      </c>
      <c r="DZ28" s="139">
        <f t="shared" si="113"/>
        <v>0</v>
      </c>
      <c r="EA28" s="139">
        <f t="shared" si="114"/>
        <v>0</v>
      </c>
      <c r="EB28" s="139">
        <f t="shared" si="115"/>
        <v>0</v>
      </c>
      <c r="EC28" s="139">
        <f t="shared" si="116"/>
        <v>0</v>
      </c>
      <c r="ED28" s="141">
        <f t="shared" si="117"/>
        <v>500</v>
      </c>
      <c r="EE28" s="142">
        <f t="shared" si="118"/>
        <v>0</v>
      </c>
      <c r="EF28" s="143" t="str">
        <f>IF(D27="","",IF(EE28&lt;5,"出場回数不足",IF(CK28=1,ED28,"出場回数不足")))</f>
        <v>出場回数不足</v>
      </c>
      <c r="EG28" s="192">
        <f t="shared" si="120"/>
        <v>1000</v>
      </c>
      <c r="EH28" s="192">
        <f t="shared" si="9"/>
        <v>1500</v>
      </c>
      <c r="EI28" s="139">
        <f t="shared" si="261"/>
        <v>500</v>
      </c>
      <c r="EJ28" s="139">
        <f t="shared" si="261"/>
        <v>500</v>
      </c>
      <c r="EK28" s="139">
        <f t="shared" si="261"/>
        <v>500</v>
      </c>
      <c r="EL28" s="139">
        <f t="shared" si="261"/>
        <v>500</v>
      </c>
      <c r="EM28" s="139">
        <f t="shared" si="261"/>
        <v>500</v>
      </c>
      <c r="EN28" s="139">
        <f t="shared" si="261"/>
        <v>500</v>
      </c>
      <c r="EO28" s="139">
        <f t="shared" si="261"/>
        <v>500</v>
      </c>
      <c r="EP28" s="139">
        <f t="shared" si="261"/>
        <v>500</v>
      </c>
      <c r="EQ28" s="139">
        <f t="shared" si="261"/>
        <v>500</v>
      </c>
      <c r="ER28" s="139">
        <f t="shared" si="261"/>
        <v>500</v>
      </c>
      <c r="ES28" s="139">
        <f t="shared" si="262"/>
        <v>500</v>
      </c>
      <c r="ET28" s="139">
        <f t="shared" si="262"/>
        <v>500</v>
      </c>
      <c r="EU28" s="139">
        <f t="shared" si="262"/>
        <v>500</v>
      </c>
      <c r="EV28" s="139">
        <f t="shared" si="262"/>
        <v>500</v>
      </c>
      <c r="EW28" s="139">
        <f t="shared" si="262"/>
        <v>500</v>
      </c>
      <c r="EX28" s="139">
        <f t="shared" si="262"/>
        <v>500</v>
      </c>
      <c r="EY28" s="139">
        <f t="shared" si="262"/>
        <v>500</v>
      </c>
      <c r="EZ28" s="139">
        <f t="shared" si="262"/>
        <v>500</v>
      </c>
      <c r="FA28" s="139">
        <f t="shared" si="262"/>
        <v>500</v>
      </c>
      <c r="FB28" s="139">
        <f t="shared" si="262"/>
        <v>500</v>
      </c>
      <c r="FC28" s="139">
        <f t="shared" si="263"/>
        <v>500</v>
      </c>
      <c r="FD28" s="139">
        <f t="shared" si="263"/>
        <v>500</v>
      </c>
      <c r="FE28" s="139">
        <f t="shared" si="263"/>
        <v>500</v>
      </c>
      <c r="FF28" s="139">
        <f t="shared" si="263"/>
        <v>500</v>
      </c>
      <c r="FG28" s="139">
        <f t="shared" si="263"/>
        <v>500</v>
      </c>
      <c r="FH28" s="139">
        <f t="shared" si="263"/>
        <v>500</v>
      </c>
      <c r="FI28" s="139">
        <f t="shared" si="263"/>
        <v>500</v>
      </c>
      <c r="FJ28" s="139">
        <f t="shared" si="263"/>
        <v>500</v>
      </c>
      <c r="FK28" s="139">
        <f t="shared" si="149"/>
        <v>500</v>
      </c>
      <c r="FL28" s="139">
        <f t="shared" si="149"/>
        <v>500</v>
      </c>
      <c r="FM28" s="139">
        <f t="shared" si="149"/>
        <v>500</v>
      </c>
      <c r="FN28" s="139">
        <f t="shared" si="149"/>
        <v>500</v>
      </c>
      <c r="FO28" s="139">
        <f t="shared" si="149"/>
        <v>500</v>
      </c>
      <c r="FP28" s="139">
        <f t="shared" si="149"/>
        <v>500</v>
      </c>
      <c r="FQ28" s="139">
        <f t="shared" si="149"/>
        <v>500</v>
      </c>
      <c r="FR28" s="139">
        <f t="shared" si="149"/>
        <v>500</v>
      </c>
      <c r="FS28" s="139">
        <f t="shared" si="149"/>
        <v>500</v>
      </c>
      <c r="FT28" s="139">
        <f t="shared" si="149"/>
        <v>500</v>
      </c>
      <c r="FU28" s="139">
        <f t="shared" si="149"/>
        <v>500</v>
      </c>
      <c r="FV28" s="139">
        <f t="shared" si="149"/>
        <v>500</v>
      </c>
      <c r="FW28" s="139">
        <f t="shared" si="149"/>
        <v>500</v>
      </c>
      <c r="FX28" s="139">
        <f t="shared" si="149"/>
        <v>500</v>
      </c>
      <c r="FY28" s="139">
        <f t="shared" si="149"/>
        <v>500</v>
      </c>
      <c r="FZ28" s="139">
        <f t="shared" si="149"/>
        <v>500</v>
      </c>
      <c r="GA28" s="139">
        <f t="shared" si="213"/>
        <v>500</v>
      </c>
      <c r="GB28" s="139">
        <f t="shared" si="213"/>
        <v>500</v>
      </c>
      <c r="GC28" s="139">
        <f t="shared" si="213"/>
        <v>500</v>
      </c>
      <c r="GD28" s="139">
        <f t="shared" si="213"/>
        <v>500</v>
      </c>
      <c r="GE28" s="139">
        <f t="shared" si="213"/>
        <v>500</v>
      </c>
      <c r="GF28" s="139">
        <f t="shared" si="213"/>
        <v>500</v>
      </c>
      <c r="GG28" s="139">
        <f t="shared" si="213"/>
        <v>500</v>
      </c>
      <c r="GH28" s="139">
        <f t="shared" si="213"/>
        <v>500</v>
      </c>
      <c r="GI28" s="139">
        <f t="shared" si="213"/>
        <v>500</v>
      </c>
      <c r="GJ28" s="139">
        <f t="shared" si="213"/>
        <v>500</v>
      </c>
      <c r="GK28" s="139">
        <f t="shared" si="213"/>
        <v>500</v>
      </c>
      <c r="GL28" s="139">
        <f t="shared" si="213"/>
        <v>500</v>
      </c>
      <c r="GM28" s="139">
        <f t="shared" si="150"/>
        <v>500</v>
      </c>
      <c r="GN28" s="139">
        <f t="shared" si="150"/>
        <v>500</v>
      </c>
      <c r="GO28" s="139">
        <f t="shared" si="150"/>
        <v>500</v>
      </c>
      <c r="GP28" s="139">
        <f t="shared" si="150"/>
        <v>500</v>
      </c>
      <c r="GQ28" s="139">
        <f t="shared" si="150"/>
        <v>500</v>
      </c>
      <c r="GR28" s="139">
        <f t="shared" si="150"/>
        <v>500</v>
      </c>
      <c r="GS28" s="139">
        <f t="shared" si="150"/>
        <v>500</v>
      </c>
      <c r="GT28" s="139">
        <f t="shared" si="150"/>
        <v>500</v>
      </c>
      <c r="GU28" s="139">
        <f t="shared" si="264"/>
        <v>500</v>
      </c>
      <c r="GV28" s="139">
        <f t="shared" si="264"/>
        <v>500</v>
      </c>
      <c r="GW28" s="139">
        <f t="shared" si="264"/>
        <v>500</v>
      </c>
      <c r="GX28" s="139">
        <f t="shared" si="264"/>
        <v>500</v>
      </c>
      <c r="GY28" s="139">
        <f t="shared" si="264"/>
        <v>500</v>
      </c>
      <c r="GZ28" s="139">
        <f t="shared" si="264"/>
        <v>500</v>
      </c>
      <c r="HA28" s="139">
        <f t="shared" si="264"/>
        <v>500</v>
      </c>
      <c r="HB28" s="139">
        <f t="shared" si="264"/>
        <v>500</v>
      </c>
      <c r="HC28" s="139"/>
      <c r="HD28" s="139">
        <f>IF(AV28&lt;2,0,IF(EH28&gt;=150,0,IF(AT28="※",1,0)))</f>
        <v>0</v>
      </c>
      <c r="HE28" s="139">
        <f>IF(AU28="※",1,0)</f>
        <v>0</v>
      </c>
      <c r="HF28" s="138">
        <f ca="1">IF(DATEDIF($E27,$A$1,"m")&lt;12,1,0)</f>
        <v>0</v>
      </c>
      <c r="HG28" s="145" t="e">
        <f t="shared" si="50"/>
        <v>#REF!</v>
      </c>
      <c r="HH28" s="145"/>
      <c r="HI28" s="139" t="str">
        <f>IF($B27="A",$HG28,"除外")</f>
        <v>除外</v>
      </c>
      <c r="HJ28" s="146" t="e">
        <f t="shared" si="163"/>
        <v>#REF!</v>
      </c>
      <c r="HK28" s="146" t="e">
        <f t="shared" si="164"/>
        <v>#REF!</v>
      </c>
      <c r="HL28" s="146" t="e">
        <f t="shared" si="165"/>
        <v>#REF!</v>
      </c>
      <c r="HM28" s="146" t="e">
        <f>RANK(HU28,HU$5:HU$64,1)*1000000+RANK(HL28,HL$5:HL$64,1)*10000+RANK(HK28,HK$5:HK$64,1)*100-$AS28*0.01+ROW()/10000</f>
        <v>#REF!</v>
      </c>
      <c r="HN28" s="146" t="e">
        <f ca="1">RANK(HV28,HV$5:HV$64,1)*100000000+RANK(HU28,HU$5:HU$64,1)*1000000+RANK(HL28,HL$5:HL$64,1)*10000+RANK(HK28,HK$5:HK$64,1)*100+HF28-$AS28*0.01+ROW()/10000</f>
        <v>#REF!</v>
      </c>
      <c r="HO28" s="139" t="str">
        <f t="shared" si="168"/>
        <v/>
      </c>
      <c r="HP28" s="139" t="str">
        <f t="shared" si="169"/>
        <v/>
      </c>
      <c r="HQ28" s="139" t="str">
        <f>+$D27</f>
        <v>泉　昂太</v>
      </c>
      <c r="HR28" s="147">
        <f t="shared" si="53"/>
        <v>11500</v>
      </c>
      <c r="HS28" s="148" t="str">
        <f>IF(AV28&gt;=2,IF(HR28&lt;HS$4,HR28,"資格基準未達"),"資格基準未達")</f>
        <v>資格基準未達</v>
      </c>
      <c r="HT28" s="141" t="str">
        <f ca="1">IF(HF28=1,"強化会入会後1年未満",IF($AV28&lt;2,"強化会参加数不足",IF(HE28=1,"辞退等により対象外",IF($CL28=1,"資格充足（"&amp;$CI28+CJ28&amp;"回出場）",IF($CK28=1,"暫定 "&amp;TEXT($EF28,"0.000")&amp;" ("&amp;$CI28+CJ28&amp;"回出場)",TEXT($EF28,"0.000")&amp;"("&amp;$CI28+CJ28&amp;"回出場)")))))</f>
        <v>強化会参加数不足</v>
      </c>
      <c r="HU28" s="148">
        <f>IF(AV28&lt;2,HR28+2000,IF($HF28=1,HR28+3000,IF(HD28=1,HR28-300,HR28)))</f>
        <v>13500</v>
      </c>
      <c r="HV28" s="148">
        <f t="shared" si="174"/>
        <v>13500</v>
      </c>
      <c r="HW28" s="139" t="str">
        <f t="shared" si="56"/>
        <v/>
      </c>
      <c r="HX28" s="146" t="str">
        <f t="shared" si="175"/>
        <v/>
      </c>
      <c r="HY28" s="149">
        <f t="shared" si="176"/>
        <v>500</v>
      </c>
      <c r="HZ28" s="139">
        <f>SMALL(($EI28:$EK28,$EM28:$FJ28),HZ$4)</f>
        <v>500</v>
      </c>
      <c r="IA28" s="139">
        <f>SMALL(($EI28:$EK28,$EM28:$FJ28),IA$4)</f>
        <v>500</v>
      </c>
      <c r="IB28" s="139">
        <f>SMALL(($EI28:$EK28,$EM28:$FJ28),IB$4)</f>
        <v>500</v>
      </c>
      <c r="IC28" s="139">
        <f>SMALL(($EI28:$EK28,$EM28:$FJ28),IC$4)</f>
        <v>500</v>
      </c>
      <c r="ID28" s="139">
        <f>SMALL(($EI28:$EK28,$EM28:$FJ28),ID$4)</f>
        <v>500</v>
      </c>
      <c r="IE28" s="139">
        <f t="shared" si="177"/>
        <v>500</v>
      </c>
      <c r="IF28" s="139">
        <f t="shared" si="177"/>
        <v>500</v>
      </c>
      <c r="IG28" s="139"/>
      <c r="IH28" s="139" t="str">
        <f t="shared" si="178"/>
        <v/>
      </c>
      <c r="II28" s="139"/>
      <c r="IJ28" s="139" t="e">
        <f>IF($B27="B",$HG28,"除外")</f>
        <v>#REF!</v>
      </c>
      <c r="IK28" s="146" t="e">
        <f t="shared" si="180"/>
        <v>#REF!</v>
      </c>
      <c r="IL28" s="146" t="e">
        <f t="shared" si="181"/>
        <v>#REF!</v>
      </c>
      <c r="IM28" s="146" t="e">
        <f t="shared" si="182"/>
        <v>#REF!</v>
      </c>
      <c r="IN28" s="146" t="e">
        <f>RANK(IV28,IV$5:IV$64,1)*1000000+RANK(IM28,IM$5:IM$64,1)*10000+RANK(IL28,IL$5:IL$64,1)*100-$AS28*0.01+ROW()/10000</f>
        <v>#REF!</v>
      </c>
      <c r="IO28" s="146" t="e">
        <f ca="1">RANK(IW28,IW$5:IW$64,1)*100000000+RANK(IV28,IV$5:IV$64,1)*1000000+RANK(IM28,IM$5:IM$64,1)*10000+RANK(IL28,IL$5:IL$64,1)*100+HF28-$AS28*0.01+ROW()/10000</f>
        <v>#REF!</v>
      </c>
      <c r="IP28" s="139" t="e">
        <f t="shared" si="59"/>
        <v>#REF!</v>
      </c>
      <c r="IQ28" s="139" t="e">
        <f t="shared" si="185"/>
        <v>#REF!</v>
      </c>
      <c r="IR28" s="139" t="str">
        <f>+$D27</f>
        <v>泉　昂太</v>
      </c>
      <c r="IS28" s="150" t="e">
        <f t="shared" si="60"/>
        <v>#REF!</v>
      </c>
      <c r="IT28" s="139" t="str">
        <f>IF($AV28&gt;=2,IF(IS28&lt;IT$4,IS28,"資格基準未達"),"資格基準未達")</f>
        <v>資格基準未達</v>
      </c>
      <c r="IU28" s="141" t="str">
        <f ca="1">IF(HF28=1,"強化会入会後1年未満",IF($AV28&lt;2,"強化会参加数不足",IF($HE28=1,"辞退等により対象外",IF($CL28=1,"資格充足（"&amp;CI28+CJ28&amp;"回出場）",IF($CK28=1,"暫定 "&amp;TEXT($EF28,"0.000")&amp;" ("&amp;$CI28+CJ28&amp;"回出場)",TEXT($EF28,"0.000")&amp;"("&amp;$CI28+CJ28&amp;"回出場)")))))</f>
        <v>強化会参加数不足</v>
      </c>
      <c r="IV28" s="147" t="e">
        <f>IF(AV28&lt;2,IS28+2000,IF($HF28=1,IS28+3000,IF($HD28=1,IS28-300,IS28)))</f>
        <v>#REF!</v>
      </c>
      <c r="IW28" s="147" t="e">
        <f t="shared" si="190"/>
        <v>#REF!</v>
      </c>
      <c r="IX28" s="141">
        <f>IF($B27="B",HY28,"")</f>
        <v>500</v>
      </c>
      <c r="IY28" s="141" t="e">
        <f t="shared" si="242"/>
        <v>#REF!</v>
      </c>
      <c r="IZ28" s="146" t="e">
        <f t="shared" si="192"/>
        <v>#REF!</v>
      </c>
      <c r="JA28" s="139" t="str">
        <f t="shared" si="193"/>
        <v/>
      </c>
      <c r="JB28" s="132"/>
      <c r="JC28" s="176"/>
      <c r="JD28" s="154"/>
      <c r="JE28" s="154"/>
      <c r="JF28" s="154"/>
      <c r="JG28" s="177"/>
      <c r="JH28" s="177"/>
      <c r="JI28" s="154"/>
      <c r="JJ28" s="154"/>
      <c r="JK28" s="154"/>
      <c r="JL28" s="154"/>
      <c r="JM28" s="154"/>
      <c r="JN28" s="154"/>
      <c r="JO28" s="177"/>
      <c r="JP28" s="177"/>
      <c r="JQ28" s="154"/>
      <c r="JR28" s="132"/>
      <c r="JS28" s="167">
        <v>4</v>
      </c>
      <c r="JT28" s="167" t="e">
        <f t="shared" si="266"/>
        <v>#REF!</v>
      </c>
      <c r="JU28" s="168" t="e">
        <f t="shared" si="267"/>
        <v>#REF!</v>
      </c>
      <c r="JV28" s="175" t="e">
        <f t="shared" si="268"/>
        <v>#REF!</v>
      </c>
      <c r="JW28" s="118" t="e">
        <f t="shared" si="269"/>
        <v>#N/A</v>
      </c>
      <c r="JX28" s="118" t="str">
        <f t="shared" si="270"/>
        <v>選手</v>
      </c>
      <c r="JY28" s="65"/>
      <c r="JZ28" s="65"/>
      <c r="KA28" s="65"/>
      <c r="KB28" s="65"/>
      <c r="KC28" s="65"/>
    </row>
    <row r="29" spans="1:289" ht="18.75" x14ac:dyDescent="0.4">
      <c r="A29" s="155">
        <f t="shared" si="265"/>
        <v>4</v>
      </c>
      <c r="B29" s="156" t="s">
        <v>37</v>
      </c>
      <c r="C29" s="157"/>
      <c r="D29" s="125" t="s">
        <v>237</v>
      </c>
      <c r="E29" s="126">
        <v>43435</v>
      </c>
      <c r="F29" s="127"/>
      <c r="G29" s="128">
        <f ca="1">DATEDIF($E29,TODAY(),"m")</f>
        <v>6</v>
      </c>
      <c r="H29" s="129"/>
      <c r="I29" s="129"/>
      <c r="J29" s="129"/>
      <c r="K29" s="129"/>
      <c r="L29" s="130"/>
      <c r="M29" s="130">
        <v>88</v>
      </c>
      <c r="N29" s="130">
        <v>93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1">
        <v>80</v>
      </c>
      <c r="Y29" s="131">
        <v>84</v>
      </c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3">
        <f>COUNTIF(AY30:BZ30,"&lt;&gt;0")</f>
        <v>2</v>
      </c>
      <c r="AT29" s="199"/>
      <c r="AU29" s="200"/>
      <c r="AV29" s="136">
        <f>COUNTIF(CA30:CH30,"&lt;&gt;0")</f>
        <v>0</v>
      </c>
      <c r="AW29" s="137" t="str">
        <f ca="1">IF(D28="","",IF(HF30=1,"強化会入会後1年未満",IF(AV29&lt;2,"強化会参加数不足",IF(EH30&lt;150,EH30,"出場回数不足"))))</f>
        <v>強化会参加数不足</v>
      </c>
      <c r="AX29" s="137" t="e">
        <f>IF(COUNTIF(#REF!,"&gt;0")&gt;0,SUM(#REF!)/COUNTIF(#REF!,"&gt;0"),0)</f>
        <v>#REF!</v>
      </c>
      <c r="AY29" s="138" t="e">
        <f>IF(#REF!-H$4&gt;0,0,IF(DATEDIF(#REF!,H$4,"m")&lt;12,0,IF(#REF!="",0,1)))</f>
        <v>#REF!</v>
      </c>
      <c r="AZ29" s="138" t="e">
        <f>IF(#REF!-I$4&gt;0,0,IF(DATEDIF(#REF!,I$4,"m")&lt;12,0,IF(#REF!="",0,1)))</f>
        <v>#REF!</v>
      </c>
      <c r="BA29" s="138" t="e">
        <f>IF(#REF!-J$4&gt;0,0,IF(DATEDIF(#REF!,J$4,"m")&lt;12,0,IF(#REF!="",0,1)))</f>
        <v>#REF!</v>
      </c>
      <c r="BB29" s="138" t="e">
        <f>IF(#REF!-K$4&gt;0,0,IF(DATEDIF(#REF!,K$4,"m")&lt;12,0,IF(#REF!="",0,1)))</f>
        <v>#REF!</v>
      </c>
      <c r="BC29" s="138" t="e">
        <f>IF(#REF!-L$4&gt;0,0,IF(DATEDIF(#REF!,L$4,"m")&lt;12,0,IF(#REF!="",0,1)))</f>
        <v>#REF!</v>
      </c>
      <c r="BD29" s="138" t="e">
        <f>IF(#REF!-M$4&gt;0,0,IF(DATEDIF(#REF!,M$4,"m")&lt;12,0,IF(#REF!="",0,1)))</f>
        <v>#REF!</v>
      </c>
      <c r="BE29" s="138" t="e">
        <f>IF(#REF!-N$4&gt;0,0,IF(DATEDIF(#REF!,N$4,"m")&lt;12,0,IF(#REF!="",0,1)))</f>
        <v>#REF!</v>
      </c>
      <c r="BF29" s="138" t="e">
        <f>IF(#REF!-O$4&gt;0,0,IF(DATEDIF(#REF!,O$4,"m")&lt;12,0,IF(#REF!="",0,1)))</f>
        <v>#REF!</v>
      </c>
      <c r="BG29" s="138" t="e">
        <f>IF(#REF!-P$4&gt;0,0,IF(DATEDIF(#REF!,P$4,"m")&lt;12,0,IF(#REF!="",0,1)))</f>
        <v>#REF!</v>
      </c>
      <c r="BH29" s="138" t="e">
        <f>IF(#REF!-Q$4&gt;0,0,IF(DATEDIF(#REF!,Q$4,"m")&lt;12,0,IF(#REF!="",0,1)))</f>
        <v>#REF!</v>
      </c>
      <c r="BI29" s="138" t="e">
        <f>IF(#REF!-R$4&gt;0,0,IF(DATEDIF(#REF!,R$4,"m")&lt;12,0,IF(#REF!="",0,1)))</f>
        <v>#REF!</v>
      </c>
      <c r="BJ29" s="138" t="e">
        <f>IF(#REF!-S$4&gt;0,0,IF(DATEDIF(#REF!,S$4,"m")&lt;12,0,IF(#REF!="",0,1)))</f>
        <v>#REF!</v>
      </c>
      <c r="BK29" s="138" t="e">
        <f>IF(#REF!-T$4&gt;0,0,IF(DATEDIF(#REF!,T$4,"m")&lt;12,0,IF(#REF!="",0,1)))</f>
        <v>#REF!</v>
      </c>
      <c r="BL29" s="138" t="e">
        <f>IF(#REF!-U$4&gt;0,0,IF(DATEDIF(#REF!,U$4,"m")&lt;12,0,IF(#REF!="",0,1)))</f>
        <v>#REF!</v>
      </c>
      <c r="BM29" s="138" t="e">
        <f>IF(#REF!-V$4&gt;0,0,IF(DATEDIF(#REF!,V$4,"m")&lt;12,0,IF(#REF!="",0,1)))</f>
        <v>#REF!</v>
      </c>
      <c r="BN29" s="138" t="e">
        <f>IF(#REF!-W$4&gt;0,0,IF(DATEDIF(#REF!,W$4,"m")&lt;12,0,IF(#REF!="",0,1)))</f>
        <v>#REF!</v>
      </c>
      <c r="BO29" s="138" t="e">
        <f>IF(#REF!-X$4&gt;0,0,IF(DATEDIF(#REF!,X$4,"m")&lt;12,0,IF(#REF!="",0,1)))</f>
        <v>#REF!</v>
      </c>
      <c r="BP29" s="138" t="e">
        <f>IF(#REF!-Y$4&gt;0,0,IF(DATEDIF(#REF!,Y$4,"m")&lt;12,0,IF(#REF!="",0,1)))</f>
        <v>#REF!</v>
      </c>
      <c r="BQ29" s="138" t="e">
        <f>IF(#REF!-Z$4&gt;0,0,IF(DATEDIF(#REF!,Z$4,"m")&lt;12,0,IF(#REF!="",0,1)))</f>
        <v>#REF!</v>
      </c>
      <c r="BR29" s="138" t="e">
        <f>IF(#REF!-AA$4&gt;0,0,IF(DATEDIF(#REF!,AA$4,"m")&lt;12,0,IF(#REF!="",0,1)))</f>
        <v>#REF!</v>
      </c>
      <c r="BS29" s="138" t="e">
        <f>IF(#REF!-AB$4&gt;0,0,IF(DATEDIF(#REF!,AB$4,"m")&lt;12,0,IF(#REF!="",0,1)))</f>
        <v>#REF!</v>
      </c>
      <c r="BT29" s="138" t="e">
        <f>IF(#REF!-AC$4&gt;0,0,IF(DATEDIF(#REF!,AC$4,"m")&lt;12,0,IF(#REF!="",0,1)))</f>
        <v>#REF!</v>
      </c>
      <c r="BU29" s="138" t="e">
        <f>IF(#REF!-AD$4&gt;0,0,IF(DATEDIF(#REF!,AD$4,"m")&lt;12,0,IF(#REF!="",0,1)))</f>
        <v>#REF!</v>
      </c>
      <c r="BV29" s="138" t="e">
        <f>IF(#REF!-AE$4&gt;0,0,IF(DATEDIF(#REF!,AE$4,"m")&lt;12,0,IF(#REF!="",0,1)))</f>
        <v>#REF!</v>
      </c>
      <c r="BW29" s="138" t="e">
        <f>IF(#REF!-AF$4&gt;0,0,IF(DATEDIF(#REF!,AF$4,"m")&lt;12,0,IF(#REF!="",0,1)))</f>
        <v>#REF!</v>
      </c>
      <c r="BX29" s="138" t="e">
        <f>IF(#REF!-AG$4&gt;0,0,IF(DATEDIF(#REF!,AG$4,"m")&lt;12,0,IF(#REF!="",0,1)))</f>
        <v>#REF!</v>
      </c>
      <c r="BY29" s="138" t="e">
        <f>IF(#REF!-AH$4&gt;0,0,IF(DATEDIF(#REF!,AH$4,"m")&lt;12,0,IF(#REF!="",0,1)))</f>
        <v>#REF!</v>
      </c>
      <c r="BZ29" s="138" t="e">
        <f>IF(#REF!-AI$4&gt;0,0,IF(DATEDIF(#REF!,AI$4,"m")&lt;12,0,IF(#REF!="",0,1)))</f>
        <v>#REF!</v>
      </c>
      <c r="CA29" s="138" t="e">
        <f>IF(#REF!-AJ$4&gt;0,0,IF(DATEDIF(#REF!,AJ$4,"m")&lt;12,0,IF(#REF!="",0,1)))</f>
        <v>#REF!</v>
      </c>
      <c r="CB29" s="138" t="e">
        <f>IF(#REF!-AK$4&gt;0,0,IF(DATEDIF(#REF!,AK$4,"m")&lt;12,0,IF(#REF!="",0,1)))</f>
        <v>#REF!</v>
      </c>
      <c r="CC29" s="138" t="e">
        <f>IF(#REF!-AL$4&gt;0,0,IF(DATEDIF(#REF!,AL$4,"m")&lt;12,0,IF(#REF!="",0,1)))</f>
        <v>#REF!</v>
      </c>
      <c r="CD29" s="138" t="e">
        <f>IF(#REF!-AM$4&gt;0,0,IF(DATEDIF(#REF!,AM$4,"m")&lt;12,0,IF(#REF!="",0,1)))</f>
        <v>#REF!</v>
      </c>
      <c r="CE29" s="138" t="e">
        <f>IF(#REF!-AN$4&gt;0,0,IF(DATEDIF(#REF!,AN$4,"m")&lt;12,0,IF(#REF!="",0,1)))</f>
        <v>#REF!</v>
      </c>
      <c r="CF29" s="138" t="e">
        <f>IF(#REF!-AO$4&gt;0,0,IF(DATEDIF(#REF!,AO$4,"m")&lt;12,0,IF(#REF!="",0,1)))</f>
        <v>#REF!</v>
      </c>
      <c r="CG29" s="138" t="e">
        <f>IF(#REF!-AP$4&gt;0,0,IF(DATEDIF(#REF!,AP$4,"m")&lt;12,0,IF(#REF!="",0,1)))</f>
        <v>#REF!</v>
      </c>
      <c r="CH29" s="138" t="e">
        <f>IF(#REF!-AQ$4&gt;0,0,IF(DATEDIF(#REF!,AQ$4,"m")&lt;12,0,IF(#REF!="",0,1)))</f>
        <v>#REF!</v>
      </c>
      <c r="CI29" s="138" t="e">
        <f t="shared" si="100"/>
        <v>#REF!</v>
      </c>
      <c r="CJ29" s="138" t="e">
        <f t="shared" si="101"/>
        <v>#REF!</v>
      </c>
      <c r="CK29" s="138" t="e">
        <f t="shared" si="102"/>
        <v>#REF!</v>
      </c>
      <c r="CL29" s="138" t="e">
        <f t="shared" si="103"/>
        <v>#REF!</v>
      </c>
      <c r="CM29" s="139" t="e">
        <f t="shared" si="258"/>
        <v>#REF!</v>
      </c>
      <c r="CN29" s="139" t="e">
        <f t="shared" si="258"/>
        <v>#REF!</v>
      </c>
      <c r="CO29" s="139" t="e">
        <f t="shared" si="258"/>
        <v>#REF!</v>
      </c>
      <c r="CP29" s="139" t="e">
        <f t="shared" si="258"/>
        <v>#REF!</v>
      </c>
      <c r="CQ29" s="139" t="e">
        <f t="shared" si="258"/>
        <v>#REF!</v>
      </c>
      <c r="CR29" s="139" t="e">
        <f t="shared" si="258"/>
        <v>#REF!</v>
      </c>
      <c r="CS29" s="139" t="e">
        <f t="shared" si="258"/>
        <v>#REF!</v>
      </c>
      <c r="CT29" s="139" t="e">
        <f t="shared" si="258"/>
        <v>#REF!</v>
      </c>
      <c r="CU29" s="139" t="e">
        <f t="shared" si="258"/>
        <v>#REF!</v>
      </c>
      <c r="CV29" s="139" t="e">
        <f t="shared" si="258"/>
        <v>#REF!</v>
      </c>
      <c r="CW29" s="139" t="e">
        <f t="shared" si="259"/>
        <v>#REF!</v>
      </c>
      <c r="CX29" s="139" t="e">
        <f t="shared" si="259"/>
        <v>#REF!</v>
      </c>
      <c r="CY29" s="139" t="e">
        <f t="shared" si="259"/>
        <v>#REF!</v>
      </c>
      <c r="CZ29" s="139" t="e">
        <f t="shared" si="259"/>
        <v>#REF!</v>
      </c>
      <c r="DA29" s="139" t="e">
        <f t="shared" si="259"/>
        <v>#REF!</v>
      </c>
      <c r="DB29" s="139" t="e">
        <f t="shared" si="259"/>
        <v>#REF!</v>
      </c>
      <c r="DC29" s="139" t="e">
        <f t="shared" si="259"/>
        <v>#REF!</v>
      </c>
      <c r="DD29" s="139" t="e">
        <f t="shared" si="259"/>
        <v>#REF!</v>
      </c>
      <c r="DE29" s="139" t="e">
        <f t="shared" si="259"/>
        <v>#REF!</v>
      </c>
      <c r="DF29" s="139" t="e">
        <f t="shared" si="259"/>
        <v>#REF!</v>
      </c>
      <c r="DG29" s="139" t="e">
        <f t="shared" si="260"/>
        <v>#REF!</v>
      </c>
      <c r="DH29" s="139" t="e">
        <f t="shared" si="260"/>
        <v>#REF!</v>
      </c>
      <c r="DI29" s="139" t="e">
        <f t="shared" si="260"/>
        <v>#REF!</v>
      </c>
      <c r="DJ29" s="139" t="e">
        <f t="shared" si="260"/>
        <v>#REF!</v>
      </c>
      <c r="DK29" s="139" t="e">
        <f t="shared" si="260"/>
        <v>#REF!</v>
      </c>
      <c r="DL29" s="139" t="e">
        <f t="shared" si="260"/>
        <v>#REF!</v>
      </c>
      <c r="DM29" s="139" t="e">
        <f t="shared" si="260"/>
        <v>#REF!</v>
      </c>
      <c r="DN29" s="139" t="e">
        <f t="shared" si="260"/>
        <v>#REF!</v>
      </c>
      <c r="DO29" s="139" t="e">
        <f t="shared" si="260"/>
        <v>#REF!</v>
      </c>
      <c r="DP29" s="139" t="e">
        <f t="shared" si="260"/>
        <v>#REF!</v>
      </c>
      <c r="DQ29" s="140" t="e">
        <f t="shared" si="104"/>
        <v>#REF!</v>
      </c>
      <c r="DR29" s="140" t="e">
        <f t="shared" si="105"/>
        <v>#REF!</v>
      </c>
      <c r="DS29" s="140" t="e">
        <f t="shared" si="106"/>
        <v>#REF!</v>
      </c>
      <c r="DT29" s="140" t="e">
        <f t="shared" si="107"/>
        <v>#REF!</v>
      </c>
      <c r="DU29" s="141" t="e">
        <f t="shared" si="108"/>
        <v>#REF!</v>
      </c>
      <c r="DV29" s="139" t="e">
        <f t="shared" si="109"/>
        <v>#REF!</v>
      </c>
      <c r="DW29" s="139" t="e">
        <f t="shared" si="110"/>
        <v>#REF!</v>
      </c>
      <c r="DX29" s="139" t="e">
        <f t="shared" si="111"/>
        <v>#REF!</v>
      </c>
      <c r="DY29" s="139" t="e">
        <f t="shared" si="112"/>
        <v>#REF!</v>
      </c>
      <c r="DZ29" s="139" t="e">
        <f t="shared" si="113"/>
        <v>#REF!</v>
      </c>
      <c r="EA29" s="139" t="e">
        <f t="shared" si="114"/>
        <v>#REF!</v>
      </c>
      <c r="EB29" s="139" t="e">
        <f t="shared" si="115"/>
        <v>#REF!</v>
      </c>
      <c r="EC29" s="139" t="e">
        <f t="shared" si="116"/>
        <v>#REF!</v>
      </c>
      <c r="ED29" s="141" t="e">
        <f t="shared" si="117"/>
        <v>#REF!</v>
      </c>
      <c r="EE29" s="142">
        <f t="shared" si="118"/>
        <v>8</v>
      </c>
      <c r="EF29" s="143" t="e">
        <f>IF(#REF!="","",IF(EE29&lt;5,"出場回数不足",IF(CK29=1,ED29,"出場回数不足")))</f>
        <v>#REF!</v>
      </c>
      <c r="EG29" s="192" t="e">
        <f t="shared" si="120"/>
        <v>#REF!</v>
      </c>
      <c r="EH29" s="192" t="e">
        <f t="shared" si="9"/>
        <v>#REF!</v>
      </c>
      <c r="EI29" s="139" t="e">
        <f>IF(AY29=0,500,IF(#REF!="",500,#REF!))</f>
        <v>#REF!</v>
      </c>
      <c r="EJ29" s="139" t="e">
        <f>IF(AZ29=0,500,IF(#REF!="",500,#REF!))</f>
        <v>#REF!</v>
      </c>
      <c r="EK29" s="139" t="e">
        <f>IF(BA29=0,500,IF(#REF!="",500,#REF!))</f>
        <v>#REF!</v>
      </c>
      <c r="EL29" s="139" t="e">
        <f>IF(BB29=0,500,IF(#REF!="",500,#REF!))</f>
        <v>#REF!</v>
      </c>
      <c r="EM29" s="139" t="e">
        <f>IF(BC29=0,500,IF(#REF!="",500,#REF!))</f>
        <v>#REF!</v>
      </c>
      <c r="EN29" s="139" t="e">
        <f>IF(BD29=0,500,IF(#REF!="",500,#REF!))</f>
        <v>#REF!</v>
      </c>
      <c r="EO29" s="139" t="e">
        <f>IF(BE29=0,500,IF(#REF!="",500,#REF!))</f>
        <v>#REF!</v>
      </c>
      <c r="EP29" s="139" t="e">
        <f>IF(BF29=0,500,IF(#REF!="",500,#REF!))</f>
        <v>#REF!</v>
      </c>
      <c r="EQ29" s="139" t="e">
        <f>IF(BG29=0,500,IF(#REF!="",500,#REF!))</f>
        <v>#REF!</v>
      </c>
      <c r="ER29" s="139" t="e">
        <f>IF(BH29=0,500,IF(#REF!="",500,#REF!))</f>
        <v>#REF!</v>
      </c>
      <c r="ES29" s="139" t="e">
        <f>IF(BI29=0,500,IF(#REF!="",500,#REF!))</f>
        <v>#REF!</v>
      </c>
      <c r="ET29" s="139" t="e">
        <f>IF(BJ29=0,500,IF(#REF!="",500,#REF!))</f>
        <v>#REF!</v>
      </c>
      <c r="EU29" s="139" t="e">
        <f>IF(BK29=0,500,IF(#REF!="",500,#REF!))</f>
        <v>#REF!</v>
      </c>
      <c r="EV29" s="139" t="e">
        <f>IF(BL29=0,500,IF(#REF!="",500,#REF!))</f>
        <v>#REF!</v>
      </c>
      <c r="EW29" s="139" t="e">
        <f>IF(BM29=0,500,IF(#REF!="",500,#REF!))</f>
        <v>#REF!</v>
      </c>
      <c r="EX29" s="139" t="e">
        <f>IF(BN29=0,500,IF(#REF!="",500,#REF!))</f>
        <v>#REF!</v>
      </c>
      <c r="EY29" s="139" t="e">
        <f>IF(BO29=0,500,IF(#REF!="",500,#REF!))</f>
        <v>#REF!</v>
      </c>
      <c r="EZ29" s="139" t="e">
        <f>IF(BP29=0,500,IF(#REF!="",500,#REF!))</f>
        <v>#REF!</v>
      </c>
      <c r="FA29" s="139" t="e">
        <f>IF(BQ29=0,500,IF(#REF!="",500,#REF!))</f>
        <v>#REF!</v>
      </c>
      <c r="FB29" s="139" t="e">
        <f>IF(BR29=0,500,IF(#REF!="",500,#REF!))</f>
        <v>#REF!</v>
      </c>
      <c r="FC29" s="139" t="e">
        <f>IF(BS29=0,500,IF(#REF!="",500,#REF!))</f>
        <v>#REF!</v>
      </c>
      <c r="FD29" s="139" t="e">
        <f>IF(BT29=0,500,IF(#REF!="",500,#REF!))</f>
        <v>#REF!</v>
      </c>
      <c r="FE29" s="139" t="e">
        <f>IF(BU29=0,500,IF(#REF!="",500,#REF!))</f>
        <v>#REF!</v>
      </c>
      <c r="FF29" s="139" t="e">
        <f>IF(BV29=0,500,IF(#REF!="",500,#REF!))</f>
        <v>#REF!</v>
      </c>
      <c r="FG29" s="139" t="e">
        <f>IF(BW29=0,500,IF(#REF!="",500,#REF!))</f>
        <v>#REF!</v>
      </c>
      <c r="FH29" s="139" t="e">
        <f>IF(BX29=0,500,IF(#REF!="",500,#REF!))</f>
        <v>#REF!</v>
      </c>
      <c r="FI29" s="139" t="e">
        <f>IF(BY29=0,500,IF(#REF!="",500,#REF!))</f>
        <v>#REF!</v>
      </c>
      <c r="FJ29" s="139" t="e">
        <f>IF(BZ29=0,500,IF(#REF!="",500,#REF!))</f>
        <v>#REF!</v>
      </c>
      <c r="FK29" s="139" t="e">
        <f t="shared" si="149"/>
        <v>#REF!</v>
      </c>
      <c r="FL29" s="139" t="e">
        <f t="shared" si="149"/>
        <v>#REF!</v>
      </c>
      <c r="FM29" s="139" t="e">
        <f t="shared" si="149"/>
        <v>#REF!</v>
      </c>
      <c r="FN29" s="139" t="e">
        <f t="shared" si="149"/>
        <v>#REF!</v>
      </c>
      <c r="FO29" s="139" t="e">
        <f t="shared" si="149"/>
        <v>#REF!</v>
      </c>
      <c r="FP29" s="139" t="e">
        <f t="shared" si="149"/>
        <v>#REF!</v>
      </c>
      <c r="FQ29" s="139" t="e">
        <f t="shared" si="149"/>
        <v>#REF!</v>
      </c>
      <c r="FR29" s="139" t="e">
        <f t="shared" si="149"/>
        <v>#REF!</v>
      </c>
      <c r="FS29" s="139" t="e">
        <f t="shared" si="149"/>
        <v>#REF!</v>
      </c>
      <c r="FT29" s="139" t="e">
        <f t="shared" si="149"/>
        <v>#REF!</v>
      </c>
      <c r="FU29" s="139" t="e">
        <f t="shared" si="149"/>
        <v>#REF!</v>
      </c>
      <c r="FV29" s="139" t="e">
        <f t="shared" si="149"/>
        <v>#REF!</v>
      </c>
      <c r="FW29" s="139" t="e">
        <f t="shared" si="149"/>
        <v>#REF!</v>
      </c>
      <c r="FX29" s="139" t="e">
        <f t="shared" si="149"/>
        <v>#REF!</v>
      </c>
      <c r="FY29" s="139" t="e">
        <f t="shared" si="149"/>
        <v>#REF!</v>
      </c>
      <c r="FZ29" s="139" t="e">
        <f t="shared" si="149"/>
        <v>#REF!</v>
      </c>
      <c r="GA29" s="139" t="e">
        <f t="shared" si="213"/>
        <v>#REF!</v>
      </c>
      <c r="GB29" s="139" t="e">
        <f t="shared" si="213"/>
        <v>#REF!</v>
      </c>
      <c r="GC29" s="139" t="e">
        <f t="shared" si="213"/>
        <v>#REF!</v>
      </c>
      <c r="GD29" s="139" t="e">
        <f t="shared" si="213"/>
        <v>#REF!</v>
      </c>
      <c r="GE29" s="139" t="e">
        <f t="shared" si="213"/>
        <v>#REF!</v>
      </c>
      <c r="GF29" s="139" t="e">
        <f t="shared" si="213"/>
        <v>#REF!</v>
      </c>
      <c r="GG29" s="139" t="e">
        <f t="shared" si="213"/>
        <v>#REF!</v>
      </c>
      <c r="GH29" s="139" t="e">
        <f t="shared" si="213"/>
        <v>#REF!</v>
      </c>
      <c r="GI29" s="139" t="e">
        <f t="shared" si="213"/>
        <v>#REF!</v>
      </c>
      <c r="GJ29" s="139" t="e">
        <f t="shared" si="213"/>
        <v>#REF!</v>
      </c>
      <c r="GK29" s="139" t="e">
        <f t="shared" si="213"/>
        <v>#REF!</v>
      </c>
      <c r="GL29" s="139" t="e">
        <f t="shared" si="213"/>
        <v>#REF!</v>
      </c>
      <c r="GM29" s="139" t="e">
        <f t="shared" si="150"/>
        <v>#REF!</v>
      </c>
      <c r="GN29" s="139" t="e">
        <f t="shared" si="150"/>
        <v>#REF!</v>
      </c>
      <c r="GO29" s="139" t="e">
        <f t="shared" si="150"/>
        <v>#REF!</v>
      </c>
      <c r="GP29" s="139" t="e">
        <f t="shared" si="150"/>
        <v>#REF!</v>
      </c>
      <c r="GQ29" s="139" t="e">
        <f t="shared" si="150"/>
        <v>#REF!</v>
      </c>
      <c r="GR29" s="139" t="e">
        <f t="shared" si="150"/>
        <v>#REF!</v>
      </c>
      <c r="GS29" s="139" t="e">
        <f t="shared" si="150"/>
        <v>#REF!</v>
      </c>
      <c r="GT29" s="139" t="e">
        <f t="shared" si="150"/>
        <v>#REF!</v>
      </c>
      <c r="GU29" s="139" t="e">
        <f>IF(CA29=0,500,IF(#REF!="",500,#REF!))</f>
        <v>#REF!</v>
      </c>
      <c r="GV29" s="139" t="e">
        <f>IF(CB29=0,500,IF(#REF!="",500,#REF!))</f>
        <v>#REF!</v>
      </c>
      <c r="GW29" s="139" t="e">
        <f>IF(CC29=0,500,IF(#REF!="",500,#REF!))</f>
        <v>#REF!</v>
      </c>
      <c r="GX29" s="139" t="e">
        <f>IF(CD29=0,500,IF(#REF!="",500,#REF!))</f>
        <v>#REF!</v>
      </c>
      <c r="GY29" s="139" t="e">
        <f>IF(CE29=0,500,IF(#REF!="",500,#REF!))</f>
        <v>#REF!</v>
      </c>
      <c r="GZ29" s="139" t="e">
        <f>IF(CF29=0,500,IF(#REF!="",500,#REF!))</f>
        <v>#REF!</v>
      </c>
      <c r="HA29" s="139" t="e">
        <f>IF(CG29=0,500,IF(#REF!="",500,#REF!))</f>
        <v>#REF!</v>
      </c>
      <c r="HB29" s="139" t="e">
        <f>IF(CH29=0,500,IF(#REF!="",500,#REF!))</f>
        <v>#REF!</v>
      </c>
      <c r="HC29" s="139"/>
      <c r="HD29" s="139" t="e">
        <f>IF(#REF!&lt;2,0,IF(EH29&gt;=150,0,IF(#REF!="※",1,0)))</f>
        <v>#REF!</v>
      </c>
      <c r="HE29" s="139" t="e">
        <f>IF(#REF!="※",1,0)</f>
        <v>#REF!</v>
      </c>
      <c r="HF29" s="138" t="e">
        <f ca="1">IF(DATEDIF(#REF!,$A$1,"m")&lt;12,1,0)</f>
        <v>#REF!</v>
      </c>
      <c r="HG29" s="145" t="e">
        <f t="shared" si="50"/>
        <v>#REF!</v>
      </c>
      <c r="HH29" s="145"/>
      <c r="HI29" s="139" t="e">
        <f>IF(#REF!="A",$HG29,"除外")</f>
        <v>#REF!</v>
      </c>
      <c r="HJ29" s="146" t="e">
        <f t="shared" si="163"/>
        <v>#REF!</v>
      </c>
      <c r="HK29" s="146" t="e">
        <f t="shared" si="164"/>
        <v>#REF!</v>
      </c>
      <c r="HL29" s="146" t="e">
        <f t="shared" si="165"/>
        <v>#REF!</v>
      </c>
      <c r="HM29" s="146" t="e">
        <f>RANK(HU29,HU$5:HU$64,1)*1000000+RANK(HL29,HL$5:HL$64,1)*10000+RANK(HK29,HK$5:HK$64,1)*100-#REF!*0.01+ROW()/10000</f>
        <v>#REF!</v>
      </c>
      <c r="HN29" s="146" t="e">
        <f ca="1">RANK(HV29,HV$5:HV$64,1)*100000000+RANK(HU29,HU$5:HU$64,1)*1000000+RANK(HL29,HL$5:HL$64,1)*10000+RANK(HK29,HK$5:HK$64,1)*100+HF29-#REF!*0.01+ROW()/10000</f>
        <v>#REF!</v>
      </c>
      <c r="HO29" s="139" t="e">
        <f t="shared" si="168"/>
        <v>#REF!</v>
      </c>
      <c r="HP29" s="139" t="e">
        <f t="shared" si="169"/>
        <v>#REF!</v>
      </c>
      <c r="HQ29" s="139" t="e">
        <f>+#REF!</f>
        <v>#REF!</v>
      </c>
      <c r="HR29" s="147" t="e">
        <f t="shared" si="53"/>
        <v>#REF!</v>
      </c>
      <c r="HS29" s="148" t="e">
        <f>IF(#REF!&gt;=2,IF(HR29&lt;HS$4,HR29,"資格基準未達"),"資格基準未達")</f>
        <v>#REF!</v>
      </c>
      <c r="HT29" s="141" t="e">
        <f ca="1">IF(HF29=1,"強化会入会後1年未満",IF(#REF!&lt;2,"強化会参加数不足",IF(HE29=1,"辞退等により対象外",IF($CL29=1,"資格充足（"&amp;$CI29+CJ29&amp;"回出場）",IF($CK29=1,"暫定 "&amp;TEXT($EF29,"0.000")&amp;" ("&amp;$CI29+CJ29&amp;"回出場)",TEXT($EF29,"0.000")&amp;"("&amp;$CI29+CJ29&amp;"回出場)")))))</f>
        <v>#REF!</v>
      </c>
      <c r="HU29" s="148" t="e">
        <f>IF(#REF!&lt;2,HR29+2000,IF($HF29=1,HR29+3000,IF(HD29=1,HR29-300,HR29)))</f>
        <v>#REF!</v>
      </c>
      <c r="HV29" s="148" t="e">
        <f t="shared" si="174"/>
        <v>#REF!</v>
      </c>
      <c r="HW29" s="139" t="e">
        <f t="shared" si="56"/>
        <v>#REF!</v>
      </c>
      <c r="HX29" s="146" t="e">
        <f t="shared" si="175"/>
        <v>#REF!</v>
      </c>
      <c r="HY29" s="149" t="e">
        <f t="shared" si="176"/>
        <v>#REF!</v>
      </c>
      <c r="HZ29" s="139" t="e">
        <f>SMALL(($EI29:$EK29,$EM29:$FJ29),HZ$4)</f>
        <v>#REF!</v>
      </c>
      <c r="IA29" s="139" t="e">
        <f>SMALL(($EI29:$EK29,$EM29:$FJ29),IA$4)</f>
        <v>#REF!</v>
      </c>
      <c r="IB29" s="139" t="e">
        <f>SMALL(($EI29:$EK29,$EM29:$FJ29),IB$4)</f>
        <v>#REF!</v>
      </c>
      <c r="IC29" s="139" t="e">
        <f>SMALL(($EI29:$EK29,$EM29:$FJ29),IC$4)</f>
        <v>#REF!</v>
      </c>
      <c r="ID29" s="139" t="e">
        <f>SMALL(($EI29:$EK29,$EM29:$FJ29),ID$4)</f>
        <v>#REF!</v>
      </c>
      <c r="IE29" s="139" t="e">
        <f t="shared" si="177"/>
        <v>#REF!</v>
      </c>
      <c r="IF29" s="139" t="e">
        <f t="shared" si="177"/>
        <v>#REF!</v>
      </c>
      <c r="IG29" s="139"/>
      <c r="IH29" s="139" t="e">
        <f t="shared" si="178"/>
        <v>#REF!</v>
      </c>
      <c r="II29" s="139"/>
      <c r="IJ29" s="139" t="e">
        <f>IF(#REF!="B",$HG29,"除外")</f>
        <v>#REF!</v>
      </c>
      <c r="IK29" s="146" t="e">
        <f t="shared" si="180"/>
        <v>#REF!</v>
      </c>
      <c r="IL29" s="146" t="e">
        <f t="shared" si="181"/>
        <v>#REF!</v>
      </c>
      <c r="IM29" s="146" t="e">
        <f t="shared" si="182"/>
        <v>#REF!</v>
      </c>
      <c r="IN29" s="146" t="e">
        <f>RANK(IV29,IV$5:IV$64,1)*1000000+RANK(IM29,IM$5:IM$64,1)*10000+RANK(IL29,IL$5:IL$64,1)*100-#REF!*0.01+ROW()/10000</f>
        <v>#REF!</v>
      </c>
      <c r="IO29" s="146" t="e">
        <f ca="1">RANK(IW29,IW$5:IW$64,1)*100000000+RANK(IV29,IV$5:IV$64,1)*1000000+RANK(IM29,IM$5:IM$64,1)*10000+RANK(IL29,IL$5:IL$64,1)*100+HF29-#REF!*0.01+ROW()/10000</f>
        <v>#REF!</v>
      </c>
      <c r="IP29" s="139" t="e">
        <f t="shared" si="59"/>
        <v>#REF!</v>
      </c>
      <c r="IQ29" s="139" t="e">
        <f t="shared" si="185"/>
        <v>#REF!</v>
      </c>
      <c r="IR29" s="139" t="e">
        <f>+#REF!</f>
        <v>#REF!</v>
      </c>
      <c r="IS29" s="150" t="e">
        <f t="shared" si="60"/>
        <v>#REF!</v>
      </c>
      <c r="IT29" s="139" t="e">
        <f>IF(#REF!&gt;=2,IF(IS29&lt;IT$4,IS29,"資格基準未達"),"資格基準未達")</f>
        <v>#REF!</v>
      </c>
      <c r="IU29" s="141" t="e">
        <f ca="1">IF(HF29=1,"強化会入会後1年未満",IF(#REF!&lt;2,"強化会参加数不足",IF($HE29=1,"辞退等により対象外",IF($CL29=1,"資格充足（"&amp;CI29+CJ29&amp;"回出場）",IF($CK29=1,"暫定 "&amp;TEXT($EF29,"0.000")&amp;" ("&amp;$CI29+CJ29&amp;"回出場)",TEXT($EF29,"0.000")&amp;"("&amp;$CI29+CJ29&amp;"回出場)")))))</f>
        <v>#REF!</v>
      </c>
      <c r="IV29" s="147" t="e">
        <f>IF(#REF!&lt;2,IS29+2000,IF($HF29=1,IS29+3000,IF($HD29=1,IS29-300,IS29)))</f>
        <v>#REF!</v>
      </c>
      <c r="IW29" s="147" t="e">
        <f t="shared" si="190"/>
        <v>#REF!</v>
      </c>
      <c r="IX29" s="141" t="e">
        <f>IF(#REF!="B",HY29,"")</f>
        <v>#REF!</v>
      </c>
      <c r="IY29" s="141" t="e">
        <f t="shared" si="242"/>
        <v>#REF!</v>
      </c>
      <c r="IZ29" s="146" t="e">
        <f t="shared" si="192"/>
        <v>#REF!</v>
      </c>
      <c r="JA29" s="139" t="e">
        <f t="shared" si="193"/>
        <v>#REF!</v>
      </c>
      <c r="JB29" s="132"/>
      <c r="JC29" s="204" t="s">
        <v>219</v>
      </c>
      <c r="JD29" s="205"/>
      <c r="JE29" s="205"/>
      <c r="JF29" s="205"/>
      <c r="JG29" s="205"/>
      <c r="JH29" s="205"/>
      <c r="JI29" s="206"/>
      <c r="JJ29" s="154"/>
      <c r="JK29" s="204" t="s">
        <v>220</v>
      </c>
      <c r="JL29" s="205"/>
      <c r="JM29" s="205"/>
      <c r="JN29" s="205"/>
      <c r="JO29" s="205"/>
      <c r="JP29" s="205"/>
      <c r="JQ29" s="206"/>
      <c r="JR29" s="132"/>
      <c r="JS29" s="169">
        <v>5</v>
      </c>
      <c r="JT29" s="169" t="e">
        <f t="shared" si="266"/>
        <v>#REF!</v>
      </c>
      <c r="JU29" s="170" t="e">
        <f t="shared" si="267"/>
        <v>#REF!</v>
      </c>
      <c r="JV29" s="178" t="e">
        <f t="shared" si="268"/>
        <v>#REF!</v>
      </c>
      <c r="JW29" s="119" t="e">
        <f t="shared" si="269"/>
        <v>#N/A</v>
      </c>
      <c r="JX29" s="119" t="str">
        <f t="shared" si="270"/>
        <v>補欠</v>
      </c>
      <c r="JY29" s="65"/>
      <c r="JZ29" s="65"/>
      <c r="KA29" s="65"/>
      <c r="KB29" s="65"/>
      <c r="KC29" s="65"/>
    </row>
    <row r="30" spans="1:289" ht="16.5" x14ac:dyDescent="0.4">
      <c r="A30" s="155">
        <f t="shared" si="265"/>
        <v>5</v>
      </c>
      <c r="B30" s="156" t="s">
        <v>3</v>
      </c>
      <c r="C30" s="157"/>
      <c r="D30" s="125" t="s">
        <v>153</v>
      </c>
      <c r="E30" s="126">
        <v>42644</v>
      </c>
      <c r="F30" s="127"/>
      <c r="G30" s="128">
        <f t="shared" ca="1" si="197"/>
        <v>32</v>
      </c>
      <c r="H30" s="129"/>
      <c r="I30" s="129"/>
      <c r="J30" s="129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>
        <v>109</v>
      </c>
      <c r="AK30" s="131"/>
      <c r="AL30" s="131"/>
      <c r="AM30" s="131"/>
      <c r="AN30" s="131"/>
      <c r="AO30" s="131"/>
      <c r="AP30" s="131"/>
      <c r="AQ30" s="131"/>
      <c r="AR30" s="132"/>
      <c r="AS30" s="133">
        <f>COUNTIF(AY50:BZ50,"&lt;&gt;0")</f>
        <v>0</v>
      </c>
      <c r="AT30" s="199"/>
      <c r="AU30" s="200"/>
      <c r="AV30" s="136">
        <f>COUNTIF(CA50:CH50,"&lt;&gt;0")</f>
        <v>0</v>
      </c>
      <c r="AW30" s="137" t="str">
        <f ca="1">IF(D29="","",IF(HF50=1,"強化会入会後1年未満",IF(AV30&lt;2,"強化会参加数不足",IF(EH50&lt;150,EH50,"出場回数不足"))))</f>
        <v>強化会入会後1年未満</v>
      </c>
      <c r="AX30" s="137">
        <f>IF(COUNTIF(H28:AQ28,"&gt;0")&gt;0,SUM(H28:AQ28)/COUNTIF(H28:AQ28,"&gt;0"),0)</f>
        <v>100</v>
      </c>
      <c r="AY30" s="138">
        <f t="shared" ref="AY30:CH30" si="271">IF($E28-H$4&gt;0,0,IF(DATEDIF($E28,H$4,"m")&lt;12,0,IF(H28="",0,1)))</f>
        <v>0</v>
      </c>
      <c r="AZ30" s="138">
        <f t="shared" si="271"/>
        <v>0</v>
      </c>
      <c r="BA30" s="138">
        <f t="shared" si="271"/>
        <v>0</v>
      </c>
      <c r="BB30" s="138">
        <f t="shared" si="271"/>
        <v>0</v>
      </c>
      <c r="BC30" s="138">
        <f t="shared" si="271"/>
        <v>1</v>
      </c>
      <c r="BD30" s="138">
        <f t="shared" si="271"/>
        <v>0</v>
      </c>
      <c r="BE30" s="138">
        <f t="shared" si="271"/>
        <v>1</v>
      </c>
      <c r="BF30" s="138">
        <f t="shared" si="271"/>
        <v>0</v>
      </c>
      <c r="BG30" s="138">
        <f t="shared" si="271"/>
        <v>0</v>
      </c>
      <c r="BH30" s="138">
        <f t="shared" si="271"/>
        <v>0</v>
      </c>
      <c r="BI30" s="138">
        <f t="shared" si="271"/>
        <v>0</v>
      </c>
      <c r="BJ30" s="138">
        <f t="shared" si="271"/>
        <v>0</v>
      </c>
      <c r="BK30" s="138">
        <f t="shared" si="271"/>
        <v>0</v>
      </c>
      <c r="BL30" s="138">
        <f t="shared" si="271"/>
        <v>0</v>
      </c>
      <c r="BM30" s="138">
        <f t="shared" si="271"/>
        <v>0</v>
      </c>
      <c r="BN30" s="138">
        <f t="shared" si="271"/>
        <v>0</v>
      </c>
      <c r="BO30" s="138">
        <f t="shared" si="271"/>
        <v>0</v>
      </c>
      <c r="BP30" s="138">
        <f t="shared" si="271"/>
        <v>0</v>
      </c>
      <c r="BQ30" s="138">
        <f t="shared" si="271"/>
        <v>0</v>
      </c>
      <c r="BR30" s="138">
        <f t="shared" si="271"/>
        <v>0</v>
      </c>
      <c r="BS30" s="138">
        <f t="shared" si="271"/>
        <v>0</v>
      </c>
      <c r="BT30" s="138">
        <f t="shared" si="271"/>
        <v>0</v>
      </c>
      <c r="BU30" s="138">
        <f t="shared" si="271"/>
        <v>0</v>
      </c>
      <c r="BV30" s="138">
        <f t="shared" si="271"/>
        <v>0</v>
      </c>
      <c r="BW30" s="138">
        <f t="shared" si="271"/>
        <v>0</v>
      </c>
      <c r="BX30" s="138">
        <f t="shared" si="271"/>
        <v>0</v>
      </c>
      <c r="BY30" s="138">
        <f t="shared" si="271"/>
        <v>0</v>
      </c>
      <c r="BZ30" s="138">
        <f t="shared" si="271"/>
        <v>0</v>
      </c>
      <c r="CA30" s="138">
        <f t="shared" si="271"/>
        <v>0</v>
      </c>
      <c r="CB30" s="138">
        <f t="shared" si="271"/>
        <v>0</v>
      </c>
      <c r="CC30" s="138">
        <f t="shared" si="271"/>
        <v>0</v>
      </c>
      <c r="CD30" s="138">
        <f t="shared" si="271"/>
        <v>0</v>
      </c>
      <c r="CE30" s="138">
        <f t="shared" si="271"/>
        <v>0</v>
      </c>
      <c r="CF30" s="138">
        <f t="shared" si="271"/>
        <v>0</v>
      </c>
      <c r="CG30" s="138">
        <f t="shared" si="271"/>
        <v>0</v>
      </c>
      <c r="CH30" s="138">
        <f t="shared" si="271"/>
        <v>0</v>
      </c>
      <c r="CI30" s="138">
        <f t="shared" si="100"/>
        <v>2</v>
      </c>
      <c r="CJ30" s="138">
        <f t="shared" si="101"/>
        <v>0</v>
      </c>
      <c r="CK30" s="138">
        <f t="shared" si="102"/>
        <v>0</v>
      </c>
      <c r="CL30" s="138">
        <f t="shared" si="103"/>
        <v>0</v>
      </c>
      <c r="CM30" s="139">
        <f t="shared" si="258"/>
        <v>92</v>
      </c>
      <c r="CN30" s="139">
        <f t="shared" si="258"/>
        <v>108</v>
      </c>
      <c r="CO30" s="139">
        <f t="shared" si="258"/>
        <v>500</v>
      </c>
      <c r="CP30" s="139">
        <f t="shared" si="258"/>
        <v>500</v>
      </c>
      <c r="CQ30" s="139">
        <f t="shared" si="258"/>
        <v>500</v>
      </c>
      <c r="CR30" s="139">
        <f t="shared" si="258"/>
        <v>500</v>
      </c>
      <c r="CS30" s="139">
        <f t="shared" si="258"/>
        <v>500</v>
      </c>
      <c r="CT30" s="139">
        <f t="shared" si="258"/>
        <v>500</v>
      </c>
      <c r="CU30" s="139">
        <f t="shared" si="258"/>
        <v>500</v>
      </c>
      <c r="CV30" s="139">
        <f t="shared" si="258"/>
        <v>500</v>
      </c>
      <c r="CW30" s="139">
        <f t="shared" si="259"/>
        <v>500</v>
      </c>
      <c r="CX30" s="139">
        <f t="shared" si="259"/>
        <v>500</v>
      </c>
      <c r="CY30" s="139">
        <f t="shared" si="259"/>
        <v>500</v>
      </c>
      <c r="CZ30" s="139">
        <f t="shared" si="259"/>
        <v>500</v>
      </c>
      <c r="DA30" s="139">
        <f t="shared" si="259"/>
        <v>500</v>
      </c>
      <c r="DB30" s="139">
        <f t="shared" si="259"/>
        <v>500</v>
      </c>
      <c r="DC30" s="139">
        <f t="shared" si="259"/>
        <v>500</v>
      </c>
      <c r="DD30" s="139">
        <f t="shared" si="259"/>
        <v>500</v>
      </c>
      <c r="DE30" s="139">
        <f t="shared" si="259"/>
        <v>500</v>
      </c>
      <c r="DF30" s="139">
        <f t="shared" si="259"/>
        <v>500</v>
      </c>
      <c r="DG30" s="139">
        <f t="shared" si="260"/>
        <v>500</v>
      </c>
      <c r="DH30" s="139">
        <f t="shared" si="260"/>
        <v>500</v>
      </c>
      <c r="DI30" s="139">
        <f t="shared" si="260"/>
        <v>500</v>
      </c>
      <c r="DJ30" s="139">
        <f t="shared" si="260"/>
        <v>500</v>
      </c>
      <c r="DK30" s="139">
        <f t="shared" si="260"/>
        <v>500</v>
      </c>
      <c r="DL30" s="139">
        <f t="shared" si="260"/>
        <v>500</v>
      </c>
      <c r="DM30" s="139">
        <f t="shared" si="260"/>
        <v>500</v>
      </c>
      <c r="DN30" s="139">
        <f t="shared" si="260"/>
        <v>500</v>
      </c>
      <c r="DO30" s="139">
        <f t="shared" si="260"/>
        <v>500</v>
      </c>
      <c r="DP30" s="139">
        <f t="shared" si="260"/>
        <v>500</v>
      </c>
      <c r="DQ30" s="140">
        <f t="shared" si="104"/>
        <v>2108</v>
      </c>
      <c r="DR30" s="140">
        <f t="shared" si="105"/>
        <v>421.6</v>
      </c>
      <c r="DS30" s="140">
        <f t="shared" si="106"/>
        <v>1000</v>
      </c>
      <c r="DT30" s="140">
        <f t="shared" si="107"/>
        <v>500</v>
      </c>
      <c r="DU30" s="141">
        <f t="shared" si="108"/>
        <v>444</v>
      </c>
      <c r="DV30" s="139">
        <f t="shared" si="109"/>
        <v>92</v>
      </c>
      <c r="DW30" s="139">
        <f t="shared" si="110"/>
        <v>108</v>
      </c>
      <c r="DX30" s="139">
        <f t="shared" si="111"/>
        <v>0</v>
      </c>
      <c r="DY30" s="139">
        <f t="shared" si="112"/>
        <v>0</v>
      </c>
      <c r="DZ30" s="139">
        <f t="shared" si="113"/>
        <v>0</v>
      </c>
      <c r="EA30" s="139">
        <f t="shared" si="114"/>
        <v>0</v>
      </c>
      <c r="EB30" s="139">
        <f t="shared" si="115"/>
        <v>0</v>
      </c>
      <c r="EC30" s="139">
        <f t="shared" si="116"/>
        <v>0</v>
      </c>
      <c r="ED30" s="141">
        <f t="shared" si="117"/>
        <v>108</v>
      </c>
      <c r="EE30" s="142">
        <f t="shared" si="118"/>
        <v>2</v>
      </c>
      <c r="EF30" s="143" t="str">
        <f>IF(D28="","",IF(EE30&lt;5,"出場回数不足",IF(CK30=1,ED30,"出場回数不足")))</f>
        <v>出場回数不足</v>
      </c>
      <c r="EG30" s="192">
        <f t="shared" si="120"/>
        <v>608</v>
      </c>
      <c r="EH30" s="192">
        <f t="shared" si="9"/>
        <v>1108</v>
      </c>
      <c r="EI30" s="139">
        <f t="shared" ref="EI30:FJ30" si="272">IF(AY30=0,500,IF(H28="",500,H28))</f>
        <v>500</v>
      </c>
      <c r="EJ30" s="139">
        <f t="shared" si="272"/>
        <v>500</v>
      </c>
      <c r="EK30" s="139">
        <f t="shared" si="272"/>
        <v>500</v>
      </c>
      <c r="EL30" s="139">
        <f t="shared" si="272"/>
        <v>500</v>
      </c>
      <c r="EM30" s="139">
        <f t="shared" si="272"/>
        <v>92</v>
      </c>
      <c r="EN30" s="139">
        <f t="shared" si="272"/>
        <v>500</v>
      </c>
      <c r="EO30" s="139">
        <f t="shared" si="272"/>
        <v>108</v>
      </c>
      <c r="EP30" s="139">
        <f t="shared" si="272"/>
        <v>500</v>
      </c>
      <c r="EQ30" s="139">
        <f t="shared" si="272"/>
        <v>500</v>
      </c>
      <c r="ER30" s="139">
        <f t="shared" si="272"/>
        <v>500</v>
      </c>
      <c r="ES30" s="139">
        <f t="shared" si="272"/>
        <v>500</v>
      </c>
      <c r="ET30" s="139">
        <f t="shared" si="272"/>
        <v>500</v>
      </c>
      <c r="EU30" s="139">
        <f t="shared" si="272"/>
        <v>500</v>
      </c>
      <c r="EV30" s="139">
        <f t="shared" si="272"/>
        <v>500</v>
      </c>
      <c r="EW30" s="139">
        <f t="shared" si="272"/>
        <v>500</v>
      </c>
      <c r="EX30" s="139">
        <f t="shared" si="272"/>
        <v>500</v>
      </c>
      <c r="EY30" s="139">
        <f t="shared" si="272"/>
        <v>500</v>
      </c>
      <c r="EZ30" s="139">
        <f t="shared" si="272"/>
        <v>500</v>
      </c>
      <c r="FA30" s="139">
        <f t="shared" si="272"/>
        <v>500</v>
      </c>
      <c r="FB30" s="139">
        <f t="shared" si="272"/>
        <v>500</v>
      </c>
      <c r="FC30" s="139">
        <f t="shared" si="272"/>
        <v>500</v>
      </c>
      <c r="FD30" s="139">
        <f t="shared" si="272"/>
        <v>500</v>
      </c>
      <c r="FE30" s="139">
        <f t="shared" si="272"/>
        <v>500</v>
      </c>
      <c r="FF30" s="139">
        <f t="shared" si="272"/>
        <v>500</v>
      </c>
      <c r="FG30" s="139">
        <f t="shared" si="272"/>
        <v>500</v>
      </c>
      <c r="FH30" s="139">
        <f t="shared" si="272"/>
        <v>500</v>
      </c>
      <c r="FI30" s="139">
        <f t="shared" si="272"/>
        <v>500</v>
      </c>
      <c r="FJ30" s="139">
        <f t="shared" si="272"/>
        <v>500</v>
      </c>
      <c r="FK30" s="139">
        <f t="shared" si="149"/>
        <v>92</v>
      </c>
      <c r="FL30" s="139">
        <f t="shared" si="149"/>
        <v>108</v>
      </c>
      <c r="FM30" s="139">
        <f t="shared" si="149"/>
        <v>500</v>
      </c>
      <c r="FN30" s="139">
        <f t="shared" si="149"/>
        <v>500</v>
      </c>
      <c r="FO30" s="139">
        <f t="shared" si="149"/>
        <v>500</v>
      </c>
      <c r="FP30" s="139">
        <f t="shared" si="149"/>
        <v>500</v>
      </c>
      <c r="FQ30" s="139">
        <f t="shared" ref="FQ30:GF45" si="273">SMALL($EI30:$FJ30,FQ$3)</f>
        <v>500</v>
      </c>
      <c r="FR30" s="139">
        <f t="shared" si="273"/>
        <v>500</v>
      </c>
      <c r="FS30" s="139">
        <f t="shared" si="273"/>
        <v>500</v>
      </c>
      <c r="FT30" s="139">
        <f t="shared" si="273"/>
        <v>500</v>
      </c>
      <c r="FU30" s="139">
        <f t="shared" si="273"/>
        <v>500</v>
      </c>
      <c r="FV30" s="139">
        <f t="shared" si="273"/>
        <v>500</v>
      </c>
      <c r="FW30" s="139">
        <f t="shared" si="273"/>
        <v>500</v>
      </c>
      <c r="FX30" s="139">
        <f t="shared" si="273"/>
        <v>500</v>
      </c>
      <c r="FY30" s="139">
        <f t="shared" si="273"/>
        <v>500</v>
      </c>
      <c r="FZ30" s="139">
        <f t="shared" si="273"/>
        <v>500</v>
      </c>
      <c r="GA30" s="139">
        <f t="shared" si="273"/>
        <v>500</v>
      </c>
      <c r="GB30" s="139">
        <f t="shared" si="273"/>
        <v>500</v>
      </c>
      <c r="GC30" s="139">
        <f t="shared" si="273"/>
        <v>500</v>
      </c>
      <c r="GD30" s="139">
        <f t="shared" si="273"/>
        <v>500</v>
      </c>
      <c r="GE30" s="139">
        <f t="shared" si="273"/>
        <v>500</v>
      </c>
      <c r="GF30" s="139">
        <f t="shared" si="273"/>
        <v>500</v>
      </c>
      <c r="GG30" s="139">
        <f t="shared" si="213"/>
        <v>500</v>
      </c>
      <c r="GH30" s="139">
        <f t="shared" si="213"/>
        <v>500</v>
      </c>
      <c r="GI30" s="139">
        <f t="shared" si="213"/>
        <v>500</v>
      </c>
      <c r="GJ30" s="139">
        <f t="shared" si="213"/>
        <v>500</v>
      </c>
      <c r="GK30" s="139">
        <f t="shared" si="213"/>
        <v>500</v>
      </c>
      <c r="GL30" s="139">
        <f t="shared" si="213"/>
        <v>500</v>
      </c>
      <c r="GM30" s="139">
        <f t="shared" si="150"/>
        <v>500</v>
      </c>
      <c r="GN30" s="139">
        <f t="shared" si="150"/>
        <v>500</v>
      </c>
      <c r="GO30" s="139">
        <f t="shared" si="150"/>
        <v>500</v>
      </c>
      <c r="GP30" s="139">
        <f t="shared" si="150"/>
        <v>500</v>
      </c>
      <c r="GQ30" s="139">
        <f t="shared" si="150"/>
        <v>500</v>
      </c>
      <c r="GR30" s="139">
        <f t="shared" si="150"/>
        <v>500</v>
      </c>
      <c r="GS30" s="139">
        <f t="shared" si="150"/>
        <v>500</v>
      </c>
      <c r="GT30" s="139">
        <f t="shared" si="150"/>
        <v>500</v>
      </c>
      <c r="GU30" s="139">
        <f t="shared" ref="GU30:HB30" si="274">IF(CA30=0,500,IF(AJ28="",500,AJ28))</f>
        <v>500</v>
      </c>
      <c r="GV30" s="139">
        <f t="shared" si="274"/>
        <v>500</v>
      </c>
      <c r="GW30" s="139">
        <f t="shared" si="274"/>
        <v>500</v>
      </c>
      <c r="GX30" s="139">
        <f t="shared" si="274"/>
        <v>500</v>
      </c>
      <c r="GY30" s="139">
        <f t="shared" si="274"/>
        <v>500</v>
      </c>
      <c r="GZ30" s="139">
        <f t="shared" si="274"/>
        <v>500</v>
      </c>
      <c r="HA30" s="139">
        <f t="shared" si="274"/>
        <v>500</v>
      </c>
      <c r="HB30" s="139">
        <f t="shared" si="274"/>
        <v>500</v>
      </c>
      <c r="HC30" s="139"/>
      <c r="HD30" s="139">
        <f>IF(AV29&lt;2,0,IF(EH30&gt;=150,0,IF(AT29="※",1,0)))</f>
        <v>0</v>
      </c>
      <c r="HE30" s="139">
        <f>IF(AU29="※",1,0)</f>
        <v>0</v>
      </c>
      <c r="HF30" s="138">
        <f ca="1">IF(DATEDIF($E28,$A$1,"m")&lt;12,1,0)</f>
        <v>0</v>
      </c>
      <c r="HG30" s="145" t="e">
        <f t="shared" si="50"/>
        <v>#REF!</v>
      </c>
      <c r="HH30" s="145"/>
      <c r="HI30" s="139" t="str">
        <f>IF($B28="A",$HG30,"除外")</f>
        <v>除外</v>
      </c>
      <c r="HJ30" s="146" t="e">
        <f t="shared" si="163"/>
        <v>#REF!</v>
      </c>
      <c r="HK30" s="146" t="e">
        <f t="shared" si="164"/>
        <v>#REF!</v>
      </c>
      <c r="HL30" s="146" t="e">
        <f t="shared" si="165"/>
        <v>#REF!</v>
      </c>
      <c r="HM30" s="146" t="e">
        <f>RANK(HU30,HU$5:HU$64,1)*1000000+RANK(HL30,HL$5:HL$64,1)*10000+RANK(HK30,HK$5:HK$64,1)*100-$AS29*0.01+ROW()/10000</f>
        <v>#REF!</v>
      </c>
      <c r="HN30" s="146" t="e">
        <f ca="1">RANK(HV30,HV$5:HV$64,1)*100000000+RANK(HU30,HU$5:HU$64,1)*1000000+RANK(HL30,HL$5:HL$64,1)*10000+RANK(HK30,HK$5:HK$64,1)*100+HF30-$AS29*0.01+ROW()/10000</f>
        <v>#REF!</v>
      </c>
      <c r="HO30" s="139" t="str">
        <f t="shared" si="168"/>
        <v/>
      </c>
      <c r="HP30" s="139" t="str">
        <f t="shared" si="169"/>
        <v/>
      </c>
      <c r="HQ30" s="139" t="str">
        <f>+$D28</f>
        <v>加藤　啓輔</v>
      </c>
      <c r="HR30" s="147">
        <f t="shared" si="53"/>
        <v>11108</v>
      </c>
      <c r="HS30" s="148" t="str">
        <f>IF(AV29&gt;=2,IF(HR30&lt;HS$4,HR30,"資格基準未達"),"資格基準未達")</f>
        <v>資格基準未達</v>
      </c>
      <c r="HT30" s="141" t="str">
        <f ca="1">IF(HF30=1,"強化会入会後1年未満",IF($AV29&lt;2,"強化会参加数不足",IF(HE30=1,"辞退等により対象外",IF($CL30=1,"資格充足（"&amp;$CI30+CJ30&amp;"回出場）",IF($CK30=1,"暫定 "&amp;TEXT($EF30,"0.000")&amp;" ("&amp;$CI30+CJ30&amp;"回出場)",TEXT($EF30,"0.000")&amp;"("&amp;$CI30+CJ30&amp;"回出場)")))))</f>
        <v>強化会参加数不足</v>
      </c>
      <c r="HU30" s="148">
        <f>IF(AV29&lt;2,HR30+2000,IF($HF30=1,HR30+3000,IF(HD30=1,HR30-300,HR30)))</f>
        <v>13108</v>
      </c>
      <c r="HV30" s="148">
        <f t="shared" si="174"/>
        <v>13108</v>
      </c>
      <c r="HW30" s="139" t="str">
        <f t="shared" si="56"/>
        <v/>
      </c>
      <c r="HX30" s="146" t="str">
        <f t="shared" si="175"/>
        <v/>
      </c>
      <c r="HY30" s="149">
        <f t="shared" si="176"/>
        <v>444</v>
      </c>
      <c r="HZ30" s="139">
        <f>SMALL(($EI30:$EK30,$EM30:$FJ30),HZ$4)</f>
        <v>108</v>
      </c>
      <c r="IA30" s="139">
        <f>SMALL(($EI30:$EK30,$EM30:$FJ30),IA$4)</f>
        <v>500</v>
      </c>
      <c r="IB30" s="139">
        <f>SMALL(($EI30:$EK30,$EM30:$FJ30),IB$4)</f>
        <v>500</v>
      </c>
      <c r="IC30" s="139">
        <f>SMALL(($EI30:$EK30,$EM30:$FJ30),IC$4)</f>
        <v>500</v>
      </c>
      <c r="ID30" s="139">
        <f>SMALL(($EI30:$EK30,$EM30:$FJ30),ID$4)</f>
        <v>500</v>
      </c>
      <c r="IE30" s="139">
        <f t="shared" si="177"/>
        <v>500</v>
      </c>
      <c r="IF30" s="139">
        <f t="shared" si="177"/>
        <v>500</v>
      </c>
      <c r="IG30" s="139"/>
      <c r="IH30" s="139" t="str">
        <f t="shared" si="178"/>
        <v/>
      </c>
      <c r="II30" s="139"/>
      <c r="IJ30" s="139" t="e">
        <f>IF($B28="B",$HG30,"除外")</f>
        <v>#REF!</v>
      </c>
      <c r="IK30" s="146" t="e">
        <f t="shared" si="180"/>
        <v>#REF!</v>
      </c>
      <c r="IL30" s="146" t="e">
        <f t="shared" si="181"/>
        <v>#REF!</v>
      </c>
      <c r="IM30" s="146" t="e">
        <f t="shared" si="182"/>
        <v>#REF!</v>
      </c>
      <c r="IN30" s="146" t="e">
        <f>RANK(IV30,IV$5:IV$64,1)*1000000+RANK(IM30,IM$5:IM$64,1)*10000+RANK(IL30,IL$5:IL$64,1)*100-$AS29*0.01+ROW()/10000</f>
        <v>#REF!</v>
      </c>
      <c r="IO30" s="146" t="e">
        <f ca="1">RANK(IW30,IW$5:IW$64,1)*100000000+RANK(IV30,IV$5:IV$64,1)*1000000+RANK(IM30,IM$5:IM$64,1)*10000+RANK(IL30,IL$5:IL$64,1)*100+HF30-$AS29*0.01+ROW()/10000</f>
        <v>#REF!</v>
      </c>
      <c r="IP30" s="139" t="e">
        <f t="shared" si="59"/>
        <v>#REF!</v>
      </c>
      <c r="IQ30" s="139" t="e">
        <f t="shared" si="185"/>
        <v>#REF!</v>
      </c>
      <c r="IR30" s="139" t="str">
        <f>+$D28</f>
        <v>加藤　啓輔</v>
      </c>
      <c r="IS30" s="150" t="e">
        <f t="shared" si="60"/>
        <v>#REF!</v>
      </c>
      <c r="IT30" s="139" t="str">
        <f>IF($AV29&gt;=2,IF(IS30&lt;IT$4,IS30,"資格基準未達"),"資格基準未達")</f>
        <v>資格基準未達</v>
      </c>
      <c r="IU30" s="141" t="str">
        <f ca="1">IF(HF30=1,"強化会入会後1年未満",IF($AV29&lt;2,"強化会参加数不足",IF($HE30=1,"辞退等により対象外",IF($CL30=1,"資格充足（"&amp;CI30+CJ30&amp;"回出場）",IF($CK30=1,"暫定 "&amp;TEXT($EF30,"0.000")&amp;" ("&amp;$CI30+CJ30&amp;"回出場)",TEXT($EF30,"0.000")&amp;"("&amp;$CI30+CJ30&amp;"回出場)")))))</f>
        <v>強化会参加数不足</v>
      </c>
      <c r="IV30" s="147" t="e">
        <f>IF(AV29&lt;2,IS30+2000,IF($HF30=1,IS30+3000,IF($HD30=1,IS30-300,IS30)))</f>
        <v>#REF!</v>
      </c>
      <c r="IW30" s="147" t="e">
        <f t="shared" si="190"/>
        <v>#REF!</v>
      </c>
      <c r="IX30" s="141">
        <f>IF($B28="B",HY30,"")</f>
        <v>444</v>
      </c>
      <c r="IY30" s="141" t="e">
        <f t="shared" si="242"/>
        <v>#REF!</v>
      </c>
      <c r="IZ30" s="146" t="e">
        <f t="shared" si="192"/>
        <v>#REF!</v>
      </c>
      <c r="JA30" s="139" t="str">
        <f t="shared" si="193"/>
        <v/>
      </c>
      <c r="JB30" s="132"/>
      <c r="JC30" s="166"/>
      <c r="JD30" s="117" t="s">
        <v>0</v>
      </c>
      <c r="JE30" s="152" t="s">
        <v>134</v>
      </c>
      <c r="JF30" s="117" t="s">
        <v>97</v>
      </c>
      <c r="JG30" s="153" t="s">
        <v>34</v>
      </c>
      <c r="JH30" s="179"/>
      <c r="JI30" s="117" t="s">
        <v>120</v>
      </c>
      <c r="JJ30" s="154"/>
      <c r="JK30" s="166"/>
      <c r="JL30" s="117" t="s">
        <v>0</v>
      </c>
      <c r="JM30" s="152" t="s">
        <v>134</v>
      </c>
      <c r="JN30" s="117" t="s">
        <v>97</v>
      </c>
      <c r="JO30" s="153" t="s">
        <v>34</v>
      </c>
      <c r="JP30" s="179"/>
      <c r="JQ30" s="117" t="s">
        <v>120</v>
      </c>
      <c r="JR30" s="132"/>
      <c r="JS30" s="171">
        <v>6</v>
      </c>
      <c r="JT30" s="171" t="e">
        <f t="shared" si="266"/>
        <v>#REF!</v>
      </c>
      <c r="JU30" s="172" t="e">
        <f t="shared" si="267"/>
        <v>#REF!</v>
      </c>
      <c r="JV30" s="180" t="e">
        <f t="shared" si="268"/>
        <v>#REF!</v>
      </c>
      <c r="JW30" s="120" t="e">
        <f t="shared" si="269"/>
        <v>#N/A</v>
      </c>
      <c r="JX30" s="120" t="str">
        <f t="shared" si="270"/>
        <v/>
      </c>
      <c r="JY30" s="65"/>
      <c r="JZ30" s="65"/>
      <c r="KA30" s="65"/>
      <c r="KB30" s="65"/>
      <c r="KC30" s="65"/>
    </row>
    <row r="31" spans="1:289" ht="16.5" x14ac:dyDescent="0.4">
      <c r="A31" s="155">
        <f t="shared" si="265"/>
        <v>6</v>
      </c>
      <c r="B31" s="156" t="s">
        <v>3</v>
      </c>
      <c r="C31" s="157"/>
      <c r="D31" s="125" t="s">
        <v>175</v>
      </c>
      <c r="E31" s="126">
        <v>42461</v>
      </c>
      <c r="F31" s="127"/>
      <c r="G31" s="128">
        <f t="shared" ca="1" si="197"/>
        <v>38</v>
      </c>
      <c r="H31" s="129"/>
      <c r="I31" s="129"/>
      <c r="J31" s="129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>
        <v>116</v>
      </c>
      <c r="AK31" s="131"/>
      <c r="AL31" s="131"/>
      <c r="AM31" s="131"/>
      <c r="AN31" s="131"/>
      <c r="AO31" s="131"/>
      <c r="AP31" s="131"/>
      <c r="AQ31" s="131"/>
      <c r="AR31" s="132"/>
      <c r="AS31" s="133">
        <f t="shared" ref="AS31:AS36" si="275">COUNTIF(AY31:BZ31,"&lt;&gt;0")</f>
        <v>0</v>
      </c>
      <c r="AT31" s="199"/>
      <c r="AU31" s="200"/>
      <c r="AV31" s="136">
        <f t="shared" ref="AV31:AV45" si="276">COUNTIF(CA31:CH31,"&lt;&gt;0")</f>
        <v>1</v>
      </c>
      <c r="AW31" s="137" t="str">
        <f t="shared" ref="AW31:AW45" ca="1" si="277">IF(D30="","",IF(HF31=1,"強化会入会後1年未満",IF(AV31&lt;2,"強化会参加数不足",IF(EH31&lt;150,EH31,"出場回数不足"))))</f>
        <v>強化会参加数不足</v>
      </c>
      <c r="AX31" s="137">
        <f t="shared" ref="AX31:AX45" si="278">IF(COUNTIF(H30:AQ30,"&gt;0")&gt;0,SUM(H30:AQ30)/COUNTIF(H30:AQ30,"&gt;0"),0)</f>
        <v>109</v>
      </c>
      <c r="AY31" s="138">
        <f t="shared" ref="AY31:AY45" si="279">IF($E30-H$4&gt;0,0,IF(DATEDIF($E30,H$4,"m")&lt;12,0,IF(H30="",0,1)))</f>
        <v>0</v>
      </c>
      <c r="AZ31" s="138">
        <f t="shared" ref="AZ31:AZ45" si="280">IF($E30-I$4&gt;0,0,IF(DATEDIF($E30,I$4,"m")&lt;12,0,IF(I30="",0,1)))</f>
        <v>0</v>
      </c>
      <c r="BA31" s="138">
        <f t="shared" ref="BA31:BA45" si="281">IF($E30-J$4&gt;0,0,IF(DATEDIF($E30,J$4,"m")&lt;12,0,IF(J30="",0,1)))</f>
        <v>0</v>
      </c>
      <c r="BB31" s="138">
        <f t="shared" ref="BB31:BB45" si="282">IF($E30-K$4&gt;0,0,IF(DATEDIF($E30,K$4,"m")&lt;12,0,IF(K30="",0,1)))</f>
        <v>0</v>
      </c>
      <c r="BC31" s="138">
        <f t="shared" ref="BC31:BC45" si="283">IF($E30-L$4&gt;0,0,IF(DATEDIF($E30,L$4,"m")&lt;12,0,IF(L30="",0,1)))</f>
        <v>0</v>
      </c>
      <c r="BD31" s="138">
        <f t="shared" ref="BD31:BD45" si="284">IF($E30-M$4&gt;0,0,IF(DATEDIF($E30,M$4,"m")&lt;12,0,IF(M30="",0,1)))</f>
        <v>0</v>
      </c>
      <c r="BE31" s="138">
        <f t="shared" ref="BE31:BE45" si="285">IF($E30-N$4&gt;0,0,IF(DATEDIF($E30,N$4,"m")&lt;12,0,IF(N30="",0,1)))</f>
        <v>0</v>
      </c>
      <c r="BF31" s="138">
        <f t="shared" ref="BF31:BF45" si="286">IF($E30-O$4&gt;0,0,IF(DATEDIF($E30,O$4,"m")&lt;12,0,IF(O30="",0,1)))</f>
        <v>0</v>
      </c>
      <c r="BG31" s="138">
        <f t="shared" ref="BG31:BG45" si="287">IF($E30-P$4&gt;0,0,IF(DATEDIF($E30,P$4,"m")&lt;12,0,IF(P30="",0,1)))</f>
        <v>0</v>
      </c>
      <c r="BH31" s="138">
        <f t="shared" ref="BH31:BH45" si="288">IF($E30-Q$4&gt;0,0,IF(DATEDIF($E30,Q$4,"m")&lt;12,0,IF(Q30="",0,1)))</f>
        <v>0</v>
      </c>
      <c r="BI31" s="138">
        <f t="shared" ref="BI31:BI45" si="289">IF($E30-R$4&gt;0,0,IF(DATEDIF($E30,R$4,"m")&lt;12,0,IF(R30="",0,1)))</f>
        <v>0</v>
      </c>
      <c r="BJ31" s="138">
        <f t="shared" ref="BJ31:BJ45" si="290">IF($E30-S$4&gt;0,0,IF(DATEDIF($E30,S$4,"m")&lt;12,0,IF(S30="",0,1)))</f>
        <v>0</v>
      </c>
      <c r="BK31" s="138">
        <f t="shared" ref="BK31:BK45" si="291">IF($E30-T$4&gt;0,0,IF(DATEDIF($E30,T$4,"m")&lt;12,0,IF(T30="",0,1)))</f>
        <v>0</v>
      </c>
      <c r="BL31" s="138">
        <f t="shared" ref="BL31:BL45" si="292">IF($E30-U$4&gt;0,0,IF(DATEDIF($E30,U$4,"m")&lt;12,0,IF(U30="",0,1)))</f>
        <v>0</v>
      </c>
      <c r="BM31" s="138">
        <f t="shared" ref="BM31:BM45" si="293">IF($E30-V$4&gt;0,0,IF(DATEDIF($E30,V$4,"m")&lt;12,0,IF(V30="",0,1)))</f>
        <v>0</v>
      </c>
      <c r="BN31" s="138">
        <f t="shared" ref="BN31:BN45" si="294">IF($E30-W$4&gt;0,0,IF(DATEDIF($E30,W$4,"m")&lt;12,0,IF(W30="",0,1)))</f>
        <v>0</v>
      </c>
      <c r="BO31" s="138">
        <f t="shared" ref="BO31:BO45" si="295">IF($E30-X$4&gt;0,0,IF(DATEDIF($E30,X$4,"m")&lt;12,0,IF(X30="",0,1)))</f>
        <v>0</v>
      </c>
      <c r="BP31" s="138">
        <f t="shared" ref="BP31:BP45" si="296">IF($E30-Y$4&gt;0,0,IF(DATEDIF($E30,Y$4,"m")&lt;12,0,IF(Y30="",0,1)))</f>
        <v>0</v>
      </c>
      <c r="BQ31" s="138">
        <f t="shared" ref="BQ31:BQ45" si="297">IF($E30-Z$4&gt;0,0,IF(DATEDIF($E30,Z$4,"m")&lt;12,0,IF(Z30="",0,1)))</f>
        <v>0</v>
      </c>
      <c r="BR31" s="138">
        <f t="shared" ref="BR31:BR45" si="298">IF($E30-AA$4&gt;0,0,IF(DATEDIF($E30,AA$4,"m")&lt;12,0,IF(AA30="",0,1)))</f>
        <v>0</v>
      </c>
      <c r="BS31" s="138">
        <f t="shared" ref="BS31:BS45" si="299">IF($E30-AB$4&gt;0,0,IF(DATEDIF($E30,AB$4,"m")&lt;12,0,IF(AB30="",0,1)))</f>
        <v>0</v>
      </c>
      <c r="BT31" s="138">
        <f t="shared" ref="BT31:BT45" si="300">IF($E30-AC$4&gt;0,0,IF(DATEDIF($E30,AC$4,"m")&lt;12,0,IF(AC30="",0,1)))</f>
        <v>0</v>
      </c>
      <c r="BU31" s="138">
        <f t="shared" ref="BU31:BU45" si="301">IF($E30-AD$4&gt;0,0,IF(DATEDIF($E30,AD$4,"m")&lt;12,0,IF(AD30="",0,1)))</f>
        <v>0</v>
      </c>
      <c r="BV31" s="138">
        <f t="shared" ref="BV31:BV45" si="302">IF($E30-AE$4&gt;0,0,IF(DATEDIF($E30,AE$4,"m")&lt;12,0,IF(AE30="",0,1)))</f>
        <v>0</v>
      </c>
      <c r="BW31" s="138">
        <f t="shared" ref="BW31:BW45" si="303">IF($E30-AF$4&gt;0,0,IF(DATEDIF($E30,AF$4,"m")&lt;12,0,IF(AF30="",0,1)))</f>
        <v>0</v>
      </c>
      <c r="BX31" s="138">
        <f t="shared" ref="BX31:BX45" si="304">IF($E30-AG$4&gt;0,0,IF(DATEDIF($E30,AG$4,"m")&lt;12,0,IF(AG30="",0,1)))</f>
        <v>0</v>
      </c>
      <c r="BY31" s="138">
        <f t="shared" ref="BY31:BY45" si="305">IF($E30-AH$4&gt;0,0,IF(DATEDIF($E30,AH$4,"m")&lt;12,0,IF(AH30="",0,1)))</f>
        <v>0</v>
      </c>
      <c r="BZ31" s="138">
        <f t="shared" ref="BZ31:BZ45" si="306">IF($E30-AI$4&gt;0,0,IF(DATEDIF($E30,AI$4,"m")&lt;12,0,IF(AI30="",0,1)))</f>
        <v>0</v>
      </c>
      <c r="CA31" s="138">
        <f t="shared" ref="CA31:CA45" si="307">IF($E30-AJ$4&gt;0,0,IF(DATEDIF($E30,AJ$4,"m")&lt;12,0,IF(AJ30="",0,1)))</f>
        <v>1</v>
      </c>
      <c r="CB31" s="138">
        <f t="shared" ref="CB31:CB45" si="308">IF($E30-AK$4&gt;0,0,IF(DATEDIF($E30,AK$4,"m")&lt;12,0,IF(AK30="",0,1)))</f>
        <v>0</v>
      </c>
      <c r="CC31" s="138">
        <f t="shared" ref="CC31:CC45" si="309">IF($E30-AL$4&gt;0,0,IF(DATEDIF($E30,AL$4,"m")&lt;12,0,IF(AL30="",0,1)))</f>
        <v>0</v>
      </c>
      <c r="CD31" s="138">
        <f t="shared" ref="CD31:CD45" si="310">IF($E30-AM$4&gt;0,0,IF(DATEDIF($E30,AM$4,"m")&lt;12,0,IF(AM30="",0,1)))</f>
        <v>0</v>
      </c>
      <c r="CE31" s="138">
        <f t="shared" ref="CE31:CE45" si="311">IF($E30-AN$4&gt;0,0,IF(DATEDIF($E30,AN$4,"m")&lt;12,0,IF(AN30="",0,1)))</f>
        <v>0</v>
      </c>
      <c r="CF31" s="138">
        <f t="shared" ref="CF31:CF45" si="312">IF($E30-AO$4&gt;0,0,IF(DATEDIF($E30,AO$4,"m")&lt;12,0,IF(AO30="",0,1)))</f>
        <v>0</v>
      </c>
      <c r="CG31" s="138">
        <f t="shared" ref="CG31:CG45" si="313">IF($E30-AP$4&gt;0,0,IF(DATEDIF($E30,AP$4,"m")&lt;12,0,IF(AP30="",0,1)))</f>
        <v>0</v>
      </c>
      <c r="CH31" s="138">
        <f t="shared" ref="CH31:CH45" si="314">IF($E30-AQ$4&gt;0,0,IF(DATEDIF($E30,AQ$4,"m")&lt;12,0,IF(AQ30="",0,1)))</f>
        <v>0</v>
      </c>
      <c r="CI31" s="138">
        <f t="shared" si="100"/>
        <v>0</v>
      </c>
      <c r="CJ31" s="138">
        <f t="shared" si="101"/>
        <v>1</v>
      </c>
      <c r="CK31" s="138">
        <f t="shared" si="102"/>
        <v>0</v>
      </c>
      <c r="CL31" s="138">
        <f t="shared" si="103"/>
        <v>0</v>
      </c>
      <c r="CM31" s="139">
        <f t="shared" si="258"/>
        <v>109</v>
      </c>
      <c r="CN31" s="139">
        <f t="shared" si="258"/>
        <v>500</v>
      </c>
      <c r="CO31" s="139">
        <f t="shared" si="258"/>
        <v>500</v>
      </c>
      <c r="CP31" s="139">
        <f t="shared" si="258"/>
        <v>500</v>
      </c>
      <c r="CQ31" s="139">
        <f t="shared" si="258"/>
        <v>500</v>
      </c>
      <c r="CR31" s="139">
        <f t="shared" si="258"/>
        <v>500</v>
      </c>
      <c r="CS31" s="139">
        <f t="shared" si="258"/>
        <v>500</v>
      </c>
      <c r="CT31" s="139">
        <f t="shared" si="258"/>
        <v>500</v>
      </c>
      <c r="CU31" s="139">
        <f t="shared" si="258"/>
        <v>500</v>
      </c>
      <c r="CV31" s="139">
        <f t="shared" si="258"/>
        <v>500</v>
      </c>
      <c r="CW31" s="139">
        <f t="shared" si="259"/>
        <v>500</v>
      </c>
      <c r="CX31" s="139">
        <f t="shared" si="259"/>
        <v>500</v>
      </c>
      <c r="CY31" s="139">
        <f t="shared" si="259"/>
        <v>500</v>
      </c>
      <c r="CZ31" s="139">
        <f t="shared" si="259"/>
        <v>500</v>
      </c>
      <c r="DA31" s="139">
        <f t="shared" si="259"/>
        <v>500</v>
      </c>
      <c r="DB31" s="139">
        <f t="shared" si="259"/>
        <v>500</v>
      </c>
      <c r="DC31" s="139">
        <f t="shared" si="259"/>
        <v>500</v>
      </c>
      <c r="DD31" s="139">
        <f t="shared" si="259"/>
        <v>500</v>
      </c>
      <c r="DE31" s="139">
        <f t="shared" si="259"/>
        <v>500</v>
      </c>
      <c r="DF31" s="139">
        <f t="shared" si="259"/>
        <v>500</v>
      </c>
      <c r="DG31" s="139">
        <f t="shared" si="260"/>
        <v>500</v>
      </c>
      <c r="DH31" s="139">
        <f t="shared" si="260"/>
        <v>500</v>
      </c>
      <c r="DI31" s="139">
        <f t="shared" si="260"/>
        <v>500</v>
      </c>
      <c r="DJ31" s="139">
        <f t="shared" si="260"/>
        <v>500</v>
      </c>
      <c r="DK31" s="139">
        <f t="shared" si="260"/>
        <v>500</v>
      </c>
      <c r="DL31" s="139">
        <f t="shared" si="260"/>
        <v>500</v>
      </c>
      <c r="DM31" s="139">
        <f t="shared" si="260"/>
        <v>500</v>
      </c>
      <c r="DN31" s="139">
        <f t="shared" si="260"/>
        <v>500</v>
      </c>
      <c r="DO31" s="139">
        <f t="shared" si="260"/>
        <v>500</v>
      </c>
      <c r="DP31" s="139">
        <f t="shared" si="260"/>
        <v>500</v>
      </c>
      <c r="DQ31" s="140">
        <f t="shared" si="104"/>
        <v>2500</v>
      </c>
      <c r="DR31" s="140">
        <f t="shared" si="105"/>
        <v>500</v>
      </c>
      <c r="DS31" s="140">
        <f t="shared" si="106"/>
        <v>609</v>
      </c>
      <c r="DT31" s="140">
        <f t="shared" si="107"/>
        <v>304.5</v>
      </c>
      <c r="DU31" s="141">
        <f t="shared" si="108"/>
        <v>444.14285714285717</v>
      </c>
      <c r="DV31" s="139">
        <f t="shared" si="109"/>
        <v>0</v>
      </c>
      <c r="DW31" s="139">
        <f t="shared" si="110"/>
        <v>0</v>
      </c>
      <c r="DX31" s="139">
        <f t="shared" si="111"/>
        <v>0</v>
      </c>
      <c r="DY31" s="139">
        <f t="shared" si="112"/>
        <v>0</v>
      </c>
      <c r="DZ31" s="139">
        <f t="shared" si="113"/>
        <v>0</v>
      </c>
      <c r="EA31" s="139">
        <f t="shared" si="114"/>
        <v>0</v>
      </c>
      <c r="EB31" s="139">
        <f t="shared" si="115"/>
        <v>109</v>
      </c>
      <c r="EC31" s="139">
        <f t="shared" si="116"/>
        <v>0</v>
      </c>
      <c r="ED31" s="141">
        <f t="shared" si="117"/>
        <v>109</v>
      </c>
      <c r="EE31" s="142">
        <f t="shared" si="118"/>
        <v>1</v>
      </c>
      <c r="EF31" s="143" t="str">
        <f t="shared" ref="EF31:EF45" si="315">IF(D30="","",IF(EE31&lt;5,"出場回数不足",IF(CK31=1,ED31,"出場回数不足")))</f>
        <v>出場回数不足</v>
      </c>
      <c r="EG31" s="192">
        <f t="shared" si="120"/>
        <v>609</v>
      </c>
      <c r="EH31" s="192">
        <f t="shared" si="9"/>
        <v>1109</v>
      </c>
      <c r="EI31" s="139">
        <f t="shared" ref="EI31:EI45" si="316">IF(AY31=0,500,IF(H30="",500,H30))</f>
        <v>500</v>
      </c>
      <c r="EJ31" s="139">
        <f t="shared" ref="EJ31:EJ45" si="317">IF(AZ31=0,500,IF(I30="",500,I30))</f>
        <v>500</v>
      </c>
      <c r="EK31" s="139">
        <f t="shared" ref="EK31:EK45" si="318">IF(BA31=0,500,IF(J30="",500,J30))</f>
        <v>500</v>
      </c>
      <c r="EL31" s="139">
        <f t="shared" ref="EL31:EL45" si="319">IF(BB31=0,500,IF(K30="",500,K30))</f>
        <v>500</v>
      </c>
      <c r="EM31" s="139">
        <f t="shared" ref="EM31:EM45" si="320">IF(BC31=0,500,IF(L30="",500,L30))</f>
        <v>500</v>
      </c>
      <c r="EN31" s="139">
        <f t="shared" ref="EN31:EN45" si="321">IF(BD31=0,500,IF(M30="",500,M30))</f>
        <v>500</v>
      </c>
      <c r="EO31" s="139">
        <f t="shared" ref="EO31:EO45" si="322">IF(BE31=0,500,IF(N30="",500,N30))</f>
        <v>500</v>
      </c>
      <c r="EP31" s="139">
        <f t="shared" ref="EP31:EP45" si="323">IF(BF31=0,500,IF(O30="",500,O30))</f>
        <v>500</v>
      </c>
      <c r="EQ31" s="139">
        <f t="shared" ref="EQ31:EQ45" si="324">IF(BG31=0,500,IF(P30="",500,P30))</f>
        <v>500</v>
      </c>
      <c r="ER31" s="139">
        <f t="shared" ref="ER31:ER45" si="325">IF(BH31=0,500,IF(Q30="",500,Q30))</f>
        <v>500</v>
      </c>
      <c r="ES31" s="139">
        <f t="shared" ref="ES31:ES45" si="326">IF(BI31=0,500,IF(R30="",500,R30))</f>
        <v>500</v>
      </c>
      <c r="ET31" s="139">
        <f t="shared" ref="ET31:ET45" si="327">IF(BJ31=0,500,IF(S30="",500,S30))</f>
        <v>500</v>
      </c>
      <c r="EU31" s="139">
        <f t="shared" ref="EU31:EU45" si="328">IF(BK31=0,500,IF(T30="",500,T30))</f>
        <v>500</v>
      </c>
      <c r="EV31" s="139">
        <f t="shared" ref="EV31:EV45" si="329">IF(BL31=0,500,IF(U30="",500,U30))</f>
        <v>500</v>
      </c>
      <c r="EW31" s="139">
        <f t="shared" ref="EW31:EW45" si="330">IF(BM31=0,500,IF(V30="",500,V30))</f>
        <v>500</v>
      </c>
      <c r="EX31" s="139">
        <f t="shared" ref="EX31:EX45" si="331">IF(BN31=0,500,IF(W30="",500,W30))</f>
        <v>500</v>
      </c>
      <c r="EY31" s="139">
        <f t="shared" ref="EY31:EY45" si="332">IF(BO31=0,500,IF(X30="",500,X30))</f>
        <v>500</v>
      </c>
      <c r="EZ31" s="139">
        <f t="shared" ref="EZ31:EZ45" si="333">IF(BP31=0,500,IF(Y30="",500,Y30))</f>
        <v>500</v>
      </c>
      <c r="FA31" s="139">
        <f t="shared" ref="FA31:FA45" si="334">IF(BQ31=0,500,IF(Z30="",500,Z30))</f>
        <v>500</v>
      </c>
      <c r="FB31" s="139">
        <f t="shared" ref="FB31:FB45" si="335">IF(BR31=0,500,IF(AA30="",500,AA30))</f>
        <v>500</v>
      </c>
      <c r="FC31" s="139">
        <f t="shared" ref="FC31:FC45" si="336">IF(BS31=0,500,IF(AB30="",500,AB30))</f>
        <v>500</v>
      </c>
      <c r="FD31" s="139">
        <f t="shared" ref="FD31:FD45" si="337">IF(BT31=0,500,IF(AC30="",500,AC30))</f>
        <v>500</v>
      </c>
      <c r="FE31" s="139">
        <f t="shared" ref="FE31:FE45" si="338">IF(BU31=0,500,IF(AD30="",500,AD30))</f>
        <v>500</v>
      </c>
      <c r="FF31" s="139">
        <f t="shared" ref="FF31:FF45" si="339">IF(BV31=0,500,IF(AE30="",500,AE30))</f>
        <v>500</v>
      </c>
      <c r="FG31" s="139">
        <f t="shared" ref="FG31:FG45" si="340">IF(BW31=0,500,IF(AF30="",500,AF30))</f>
        <v>500</v>
      </c>
      <c r="FH31" s="139">
        <f t="shared" ref="FH31:FH45" si="341">IF(BX31=0,500,IF(AG30="",500,AG30))</f>
        <v>500</v>
      </c>
      <c r="FI31" s="139">
        <f t="shared" ref="FI31:FI45" si="342">IF(BY31=0,500,IF(AH30="",500,AH30))</f>
        <v>500</v>
      </c>
      <c r="FJ31" s="139">
        <f t="shared" ref="FJ31:FJ45" si="343">IF(BZ31=0,500,IF(AI30="",500,AI30))</f>
        <v>500</v>
      </c>
      <c r="FK31" s="139">
        <f t="shared" ref="FK31:FZ46" si="344">SMALL($EI31:$FJ31,FK$3)</f>
        <v>500</v>
      </c>
      <c r="FL31" s="139">
        <f t="shared" si="344"/>
        <v>500</v>
      </c>
      <c r="FM31" s="139">
        <f t="shared" si="344"/>
        <v>500</v>
      </c>
      <c r="FN31" s="139">
        <f t="shared" si="344"/>
        <v>500</v>
      </c>
      <c r="FO31" s="139">
        <f t="shared" si="344"/>
        <v>500</v>
      </c>
      <c r="FP31" s="139">
        <f t="shared" si="344"/>
        <v>500</v>
      </c>
      <c r="FQ31" s="139">
        <f t="shared" si="344"/>
        <v>500</v>
      </c>
      <c r="FR31" s="139">
        <f t="shared" si="344"/>
        <v>500</v>
      </c>
      <c r="FS31" s="139">
        <f t="shared" si="344"/>
        <v>500</v>
      </c>
      <c r="FT31" s="139">
        <f t="shared" si="344"/>
        <v>500</v>
      </c>
      <c r="FU31" s="139">
        <f t="shared" si="344"/>
        <v>500</v>
      </c>
      <c r="FV31" s="139">
        <f t="shared" si="344"/>
        <v>500</v>
      </c>
      <c r="FW31" s="139">
        <f t="shared" si="344"/>
        <v>500</v>
      </c>
      <c r="FX31" s="139">
        <f t="shared" si="344"/>
        <v>500</v>
      </c>
      <c r="FY31" s="139">
        <f t="shared" si="344"/>
        <v>500</v>
      </c>
      <c r="FZ31" s="139">
        <f t="shared" si="344"/>
        <v>500</v>
      </c>
      <c r="GA31" s="139">
        <f t="shared" si="273"/>
        <v>500</v>
      </c>
      <c r="GB31" s="139">
        <f t="shared" si="273"/>
        <v>500</v>
      </c>
      <c r="GC31" s="139">
        <f t="shared" si="273"/>
        <v>500</v>
      </c>
      <c r="GD31" s="139">
        <f t="shared" si="273"/>
        <v>500</v>
      </c>
      <c r="GE31" s="139">
        <f t="shared" si="273"/>
        <v>500</v>
      </c>
      <c r="GF31" s="139">
        <f t="shared" si="273"/>
        <v>500</v>
      </c>
      <c r="GG31" s="139">
        <f t="shared" si="213"/>
        <v>500</v>
      </c>
      <c r="GH31" s="139">
        <f t="shared" si="213"/>
        <v>500</v>
      </c>
      <c r="GI31" s="139">
        <f t="shared" si="213"/>
        <v>500</v>
      </c>
      <c r="GJ31" s="139">
        <f t="shared" si="213"/>
        <v>500</v>
      </c>
      <c r="GK31" s="139">
        <f t="shared" si="213"/>
        <v>500</v>
      </c>
      <c r="GL31" s="139">
        <f t="shared" si="213"/>
        <v>500</v>
      </c>
      <c r="GM31" s="139">
        <f t="shared" si="150"/>
        <v>109</v>
      </c>
      <c r="GN31" s="139">
        <f t="shared" si="150"/>
        <v>500</v>
      </c>
      <c r="GO31" s="139">
        <f t="shared" si="150"/>
        <v>500</v>
      </c>
      <c r="GP31" s="139">
        <f t="shared" si="150"/>
        <v>500</v>
      </c>
      <c r="GQ31" s="139">
        <f t="shared" si="150"/>
        <v>500</v>
      </c>
      <c r="GR31" s="139">
        <f t="shared" si="150"/>
        <v>500</v>
      </c>
      <c r="GS31" s="139">
        <f t="shared" si="150"/>
        <v>500</v>
      </c>
      <c r="GT31" s="139">
        <f t="shared" si="150"/>
        <v>500</v>
      </c>
      <c r="GU31" s="139">
        <f t="shared" ref="GU31:GU45" si="345">IF(CA31=0,500,IF(AJ30="",500,AJ30))</f>
        <v>109</v>
      </c>
      <c r="GV31" s="139">
        <f t="shared" ref="GV31:GV45" si="346">IF(CB31=0,500,IF(AK30="",500,AK30))</f>
        <v>500</v>
      </c>
      <c r="GW31" s="139">
        <f t="shared" ref="GW31:GW45" si="347">IF(CC31=0,500,IF(AL30="",500,AL30))</f>
        <v>500</v>
      </c>
      <c r="GX31" s="139">
        <f t="shared" ref="GX31:GX45" si="348">IF(CD31=0,500,IF(AM30="",500,AM30))</f>
        <v>500</v>
      </c>
      <c r="GY31" s="139">
        <f t="shared" ref="GY31:GY45" si="349">IF(CE31=0,500,IF(AN30="",500,AN30))</f>
        <v>500</v>
      </c>
      <c r="GZ31" s="139">
        <f t="shared" ref="GZ31:GZ45" si="350">IF(CF31=0,500,IF(AO30="",500,AO30))</f>
        <v>500</v>
      </c>
      <c r="HA31" s="139">
        <f t="shared" ref="HA31:HA45" si="351">IF(CG31=0,500,IF(AP30="",500,AP30))</f>
        <v>500</v>
      </c>
      <c r="HB31" s="139">
        <f t="shared" ref="HB31:HB45" si="352">IF(CH31=0,500,IF(AQ30="",500,AQ30))</f>
        <v>500</v>
      </c>
      <c r="HC31" s="139"/>
      <c r="HD31" s="139">
        <f t="shared" ref="HD31:HD45" si="353">IF(AV31&lt;2,0,IF(EH31&gt;=150,0,IF(AT31="※",1,0)))</f>
        <v>0</v>
      </c>
      <c r="HE31" s="139">
        <f t="shared" ref="HE31:HE45" si="354">IF(AU31="※",1,0)</f>
        <v>0</v>
      </c>
      <c r="HF31" s="138">
        <f t="shared" ref="HF31:HF45" ca="1" si="355">IF(DATEDIF($E30,$A$1,"m")&lt;12,1,0)</f>
        <v>0</v>
      </c>
      <c r="HG31" s="145" t="e">
        <f t="shared" si="50"/>
        <v>#REF!</v>
      </c>
      <c r="HH31" s="145"/>
      <c r="HI31" s="139" t="str">
        <f t="shared" ref="HI31:HI45" si="356">IF($B30="A",$HG31,"除外")</f>
        <v>除外</v>
      </c>
      <c r="HJ31" s="146" t="e">
        <f t="shared" si="163"/>
        <v>#REF!</v>
      </c>
      <c r="HK31" s="146" t="e">
        <f t="shared" si="164"/>
        <v>#REF!</v>
      </c>
      <c r="HL31" s="146" t="e">
        <f t="shared" si="165"/>
        <v>#REF!</v>
      </c>
      <c r="HM31" s="146" t="e">
        <f t="shared" ref="HM31:HM45" si="357">RANK(HU31,HU$5:HU$64,1)*1000000+RANK(HL31,HL$5:HL$64,1)*10000+RANK(HK31,HK$5:HK$64,1)*100-$AS31*0.01+ROW()/10000</f>
        <v>#REF!</v>
      </c>
      <c r="HN31" s="146" t="e">
        <f t="shared" ref="HN31:HN45" ca="1" si="358">RANK(HV31,HV$5:HV$64,1)*100000000+RANK(HU31,HU$5:HU$64,1)*1000000+RANK(HL31,HL$5:HL$64,1)*10000+RANK(HK31,HK$5:HK$64,1)*100+HF31-$AS31*0.01+ROW()/10000</f>
        <v>#REF!</v>
      </c>
      <c r="HO31" s="139" t="str">
        <f t="shared" si="168"/>
        <v/>
      </c>
      <c r="HP31" s="139" t="str">
        <f t="shared" si="169"/>
        <v/>
      </c>
      <c r="HQ31" s="139" t="str">
        <f t="shared" ref="HQ31:HQ45" si="359">+$D30</f>
        <v>呉　清輝</v>
      </c>
      <c r="HR31" s="147">
        <f t="shared" si="53"/>
        <v>11109</v>
      </c>
      <c r="HS31" s="148" t="str">
        <f t="shared" ref="HS31:HS45" si="360">IF(AV31&gt;=2,IF(HR31&lt;HS$4,HR31,"資格基準未達"),"資格基準未達")</f>
        <v>資格基準未達</v>
      </c>
      <c r="HT31" s="141" t="str">
        <f t="shared" ref="HT31:HT45" ca="1" si="361">IF(HF31=1,"強化会入会後1年未満",IF($AV31&lt;2,"強化会参加数不足",IF(HE31=1,"辞退等により対象外",IF($CL31=1,"資格充足（"&amp;$CI31+CJ31&amp;"回出場）",IF($CK31=1,"暫定 "&amp;TEXT($EF31,"0.000")&amp;" ("&amp;$CI31+CJ31&amp;"回出場)",TEXT($EF31,"0.000")&amp;"("&amp;$CI31+CJ31&amp;"回出場)")))))</f>
        <v>強化会参加数不足</v>
      </c>
      <c r="HU31" s="148">
        <f t="shared" ref="HU31:HU45" si="362">IF(AV31&lt;2,HR31+2000,IF($HF31=1,HR31+3000,IF(HD31=1,HR31-300,HR31)))</f>
        <v>13109</v>
      </c>
      <c r="HV31" s="148">
        <f t="shared" si="174"/>
        <v>13109</v>
      </c>
      <c r="HW31" s="139" t="str">
        <f t="shared" si="56"/>
        <v/>
      </c>
      <c r="HX31" s="146" t="str">
        <f t="shared" si="175"/>
        <v/>
      </c>
      <c r="HY31" s="149">
        <f t="shared" si="176"/>
        <v>444.14285714285717</v>
      </c>
      <c r="HZ31" s="139">
        <f>SMALL(($EI31:$EK31,$EM31:$FJ31),HZ$4)</f>
        <v>500</v>
      </c>
      <c r="IA31" s="139">
        <f>SMALL(($EI31:$EK31,$EM31:$FJ31),IA$4)</f>
        <v>500</v>
      </c>
      <c r="IB31" s="139">
        <f>SMALL(($EI31:$EK31,$EM31:$FJ31),IB$4)</f>
        <v>500</v>
      </c>
      <c r="IC31" s="139">
        <f>SMALL(($EI31:$EK31,$EM31:$FJ31),IC$4)</f>
        <v>500</v>
      </c>
      <c r="ID31" s="139">
        <f>SMALL(($EI31:$EK31,$EM31:$FJ31),ID$4)</f>
        <v>500</v>
      </c>
      <c r="IE31" s="139">
        <f t="shared" si="177"/>
        <v>109</v>
      </c>
      <c r="IF31" s="139">
        <f t="shared" si="177"/>
        <v>500</v>
      </c>
      <c r="IG31" s="139"/>
      <c r="IH31" s="139" t="str">
        <f t="shared" si="178"/>
        <v/>
      </c>
      <c r="II31" s="139"/>
      <c r="IJ31" s="139" t="e">
        <f t="shared" ref="IJ31:IJ45" si="363">IF($B30="B",$HG31,"除外")</f>
        <v>#REF!</v>
      </c>
      <c r="IK31" s="146" t="e">
        <f t="shared" si="180"/>
        <v>#REF!</v>
      </c>
      <c r="IL31" s="146" t="e">
        <f t="shared" si="181"/>
        <v>#REF!</v>
      </c>
      <c r="IM31" s="146" t="e">
        <f t="shared" si="182"/>
        <v>#REF!</v>
      </c>
      <c r="IN31" s="146" t="e">
        <f t="shared" ref="IN31:IN45" si="364">RANK(IV31,IV$5:IV$64,1)*1000000+RANK(IM31,IM$5:IM$64,1)*10000+RANK(IL31,IL$5:IL$64,1)*100-$AS31*0.01+ROW()/10000</f>
        <v>#REF!</v>
      </c>
      <c r="IO31" s="146" t="e">
        <f t="shared" ref="IO31:IO45" ca="1" si="365">RANK(IW31,IW$5:IW$64,1)*100000000+RANK(IV31,IV$5:IV$64,1)*1000000+RANK(IM31,IM$5:IM$64,1)*10000+RANK(IL31,IL$5:IL$64,1)*100+HF31-$AS31*0.01+ROW()/10000</f>
        <v>#REF!</v>
      </c>
      <c r="IP31" s="139" t="e">
        <f t="shared" si="59"/>
        <v>#REF!</v>
      </c>
      <c r="IQ31" s="139" t="e">
        <f t="shared" si="185"/>
        <v>#REF!</v>
      </c>
      <c r="IR31" s="139" t="str">
        <f t="shared" ref="IR31:IR45" si="366">+$D30</f>
        <v>呉　清輝</v>
      </c>
      <c r="IS31" s="150" t="e">
        <f t="shared" si="60"/>
        <v>#REF!</v>
      </c>
      <c r="IT31" s="139" t="str">
        <f t="shared" ref="IT31:IT45" si="367">IF($AV31&gt;=2,IF(IS31&lt;IT$4,IS31,"資格基準未達"),"資格基準未達")</f>
        <v>資格基準未達</v>
      </c>
      <c r="IU31" s="141" t="str">
        <f t="shared" ref="IU31:IU45" ca="1" si="368">IF(HF31=1,"強化会入会後1年未満",IF($AV31&lt;2,"強化会参加数不足",IF($HE31=1,"辞退等により対象外",IF($CL31=1,"資格充足（"&amp;CI31+CJ31&amp;"回出場）",IF($CK31=1,"暫定 "&amp;TEXT($EF31,"0.000")&amp;" ("&amp;$CI31+CJ31&amp;"回出場)",TEXT($EF31,"0.000")&amp;"("&amp;$CI31+CJ31&amp;"回出場)")))))</f>
        <v>強化会参加数不足</v>
      </c>
      <c r="IV31" s="147" t="e">
        <f t="shared" ref="IV31:IV45" si="369">IF(AV31&lt;2,IS31+2000,IF($HF31=1,IS31+3000,IF($HD31=1,IS31-300,IS31)))</f>
        <v>#REF!</v>
      </c>
      <c r="IW31" s="147" t="e">
        <f t="shared" si="190"/>
        <v>#REF!</v>
      </c>
      <c r="IX31" s="141">
        <f t="shared" ref="IX31:IX45" si="370">IF($B30="B",HY31,"")</f>
        <v>444.14285714285717</v>
      </c>
      <c r="IY31" s="141" t="e">
        <f t="shared" si="242"/>
        <v>#REF!</v>
      </c>
      <c r="IZ31" s="146" t="e">
        <f t="shared" si="192"/>
        <v>#REF!</v>
      </c>
      <c r="JA31" s="139" t="str">
        <f t="shared" si="193"/>
        <v/>
      </c>
      <c r="JB31" s="132"/>
      <c r="JC31" s="160">
        <v>1</v>
      </c>
      <c r="JD31" s="161" t="e">
        <f t="shared" ref="JD31:JD34" si="371">VLOOKUP($JC31,$HP$5:$HT$64,2,FALSE)</f>
        <v>#N/A</v>
      </c>
      <c r="JE31" s="162" t="e">
        <f t="shared" ref="JE31:JE34" si="372">VLOOKUP($JC31,$HP$5:$HT$64,4,FALSE)</f>
        <v>#N/A</v>
      </c>
      <c r="JF31" s="162" t="e">
        <f t="shared" ref="JF31:JF34" si="373">VLOOKUP($JC31,$HP$5:$HT$64,5,FALSE)</f>
        <v>#N/A</v>
      </c>
      <c r="JG31" s="162" t="e">
        <f t="shared" ref="JG31:JG33" si="374">VLOOKUP($JC31,$HP$5:$HY$64,10,FALSE)</f>
        <v>#N/A</v>
      </c>
      <c r="JH31" s="162" t="e">
        <f>VLOOKUP($JC31,$HP$5:$IH$64,19,FALSE)</f>
        <v>#N/A</v>
      </c>
      <c r="JI31" s="163" t="str">
        <f>IF(JC31=1,"選手",IF(JC31=2,"選手",IF(JC31=3,"選手",IF(JC31=4,"選手",IF(JC31=5,"補欠",IF(JC31=6,"補欠",""))))))</f>
        <v>選手</v>
      </c>
      <c r="JJ31" s="154"/>
      <c r="JK31" s="160">
        <v>1</v>
      </c>
      <c r="JL31" s="160" t="e">
        <f>VLOOKUP($JK31,$IQ$5:$JA$64,2,FALSE)</f>
        <v>#N/A</v>
      </c>
      <c r="JM31" s="162" t="e">
        <f>VLOOKUP($JK31,$IQ$5:$JA$64,4,FALSE)</f>
        <v>#N/A</v>
      </c>
      <c r="JN31" s="181" t="e">
        <f>VLOOKUP($JK31,$IQ$5:$JA$64,5,FALSE)</f>
        <v>#N/A</v>
      </c>
      <c r="JO31" s="185" t="e">
        <f>VLOOKUP($JK31,$IQ$5:$JA$64,8,FALSE)</f>
        <v>#N/A</v>
      </c>
      <c r="JP31" s="162" t="e">
        <f>VLOOKUP($JK31,$IQ$5:$JA$64,11,FALSE)</f>
        <v>#N/A</v>
      </c>
      <c r="JQ31" s="163" t="str">
        <f>IF(JK31=1,"選手",IF(JK31=2,"選手",IF(JK31=3,"選手",IF(JK31=4,"選手",IF(JK31=5,"補欠","")))))</f>
        <v>選手</v>
      </c>
      <c r="JR31" s="132"/>
      <c r="JS31" s="171">
        <v>7</v>
      </c>
      <c r="JT31" s="171" t="e">
        <f t="shared" si="266"/>
        <v>#REF!</v>
      </c>
      <c r="JU31" s="172" t="e">
        <f t="shared" si="267"/>
        <v>#REF!</v>
      </c>
      <c r="JV31" s="180" t="e">
        <f t="shared" si="268"/>
        <v>#REF!</v>
      </c>
      <c r="JW31" s="120" t="e">
        <f t="shared" si="269"/>
        <v>#N/A</v>
      </c>
      <c r="JX31" s="120" t="str">
        <f t="shared" si="270"/>
        <v/>
      </c>
      <c r="JY31" s="65"/>
      <c r="JZ31" s="65"/>
      <c r="KA31" s="65"/>
      <c r="KB31" s="65"/>
      <c r="KC31" s="65"/>
    </row>
    <row r="32" spans="1:289" ht="16.5" x14ac:dyDescent="0.4">
      <c r="A32" s="155">
        <f t="shared" si="265"/>
        <v>7</v>
      </c>
      <c r="B32" s="156" t="s">
        <v>3</v>
      </c>
      <c r="C32" s="157"/>
      <c r="D32" s="125" t="s">
        <v>154</v>
      </c>
      <c r="E32" s="126">
        <v>42309</v>
      </c>
      <c r="F32" s="127"/>
      <c r="G32" s="128">
        <f t="shared" ca="1" si="197"/>
        <v>43</v>
      </c>
      <c r="H32" s="129"/>
      <c r="I32" s="129"/>
      <c r="J32" s="129"/>
      <c r="K32" s="129"/>
      <c r="L32" s="130">
        <v>101</v>
      </c>
      <c r="M32" s="130">
        <v>92</v>
      </c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>
        <v>101</v>
      </c>
      <c r="AK32" s="131"/>
      <c r="AL32" s="131"/>
      <c r="AM32" s="131"/>
      <c r="AN32" s="131"/>
      <c r="AO32" s="131"/>
      <c r="AP32" s="131"/>
      <c r="AQ32" s="131"/>
      <c r="AR32" s="132"/>
      <c r="AS32" s="133">
        <f t="shared" si="275"/>
        <v>0</v>
      </c>
      <c r="AT32" s="199"/>
      <c r="AU32" s="200"/>
      <c r="AV32" s="136">
        <f t="shared" si="276"/>
        <v>1</v>
      </c>
      <c r="AW32" s="137" t="str">
        <f t="shared" ca="1" si="277"/>
        <v>強化会参加数不足</v>
      </c>
      <c r="AX32" s="137">
        <f t="shared" si="278"/>
        <v>116</v>
      </c>
      <c r="AY32" s="138">
        <f t="shared" si="279"/>
        <v>0</v>
      </c>
      <c r="AZ32" s="138">
        <f t="shared" si="280"/>
        <v>0</v>
      </c>
      <c r="BA32" s="138">
        <f t="shared" si="281"/>
        <v>0</v>
      </c>
      <c r="BB32" s="138">
        <f t="shared" si="282"/>
        <v>0</v>
      </c>
      <c r="BC32" s="138">
        <f t="shared" si="283"/>
        <v>0</v>
      </c>
      <c r="BD32" s="138">
        <f t="shared" si="284"/>
        <v>0</v>
      </c>
      <c r="BE32" s="138">
        <f t="shared" si="285"/>
        <v>0</v>
      </c>
      <c r="BF32" s="138">
        <f t="shared" si="286"/>
        <v>0</v>
      </c>
      <c r="BG32" s="138">
        <f t="shared" si="287"/>
        <v>0</v>
      </c>
      <c r="BH32" s="138">
        <f t="shared" si="288"/>
        <v>0</v>
      </c>
      <c r="BI32" s="138">
        <f t="shared" si="289"/>
        <v>0</v>
      </c>
      <c r="BJ32" s="138">
        <f t="shared" si="290"/>
        <v>0</v>
      </c>
      <c r="BK32" s="138">
        <f t="shared" si="291"/>
        <v>0</v>
      </c>
      <c r="BL32" s="138">
        <f t="shared" si="292"/>
        <v>0</v>
      </c>
      <c r="BM32" s="138">
        <f t="shared" si="293"/>
        <v>0</v>
      </c>
      <c r="BN32" s="138">
        <f t="shared" si="294"/>
        <v>0</v>
      </c>
      <c r="BO32" s="138">
        <f t="shared" si="295"/>
        <v>0</v>
      </c>
      <c r="BP32" s="138">
        <f t="shared" si="296"/>
        <v>0</v>
      </c>
      <c r="BQ32" s="138">
        <f t="shared" si="297"/>
        <v>0</v>
      </c>
      <c r="BR32" s="138">
        <f t="shared" si="298"/>
        <v>0</v>
      </c>
      <c r="BS32" s="138">
        <f t="shared" si="299"/>
        <v>0</v>
      </c>
      <c r="BT32" s="138">
        <f t="shared" si="300"/>
        <v>0</v>
      </c>
      <c r="BU32" s="138">
        <f t="shared" si="301"/>
        <v>0</v>
      </c>
      <c r="BV32" s="138">
        <f t="shared" si="302"/>
        <v>0</v>
      </c>
      <c r="BW32" s="138">
        <f t="shared" si="303"/>
        <v>0</v>
      </c>
      <c r="BX32" s="138">
        <f t="shared" si="304"/>
        <v>0</v>
      </c>
      <c r="BY32" s="138">
        <f t="shared" si="305"/>
        <v>0</v>
      </c>
      <c r="BZ32" s="138">
        <f t="shared" si="306"/>
        <v>0</v>
      </c>
      <c r="CA32" s="138">
        <f t="shared" si="307"/>
        <v>1</v>
      </c>
      <c r="CB32" s="138">
        <f t="shared" si="308"/>
        <v>0</v>
      </c>
      <c r="CC32" s="138">
        <f t="shared" si="309"/>
        <v>0</v>
      </c>
      <c r="CD32" s="138">
        <f t="shared" si="310"/>
        <v>0</v>
      </c>
      <c r="CE32" s="138">
        <f t="shared" si="311"/>
        <v>0</v>
      </c>
      <c r="CF32" s="138">
        <f t="shared" si="312"/>
        <v>0</v>
      </c>
      <c r="CG32" s="138">
        <f t="shared" si="313"/>
        <v>0</v>
      </c>
      <c r="CH32" s="138">
        <f t="shared" si="314"/>
        <v>0</v>
      </c>
      <c r="CI32" s="138">
        <f t="shared" si="100"/>
        <v>0</v>
      </c>
      <c r="CJ32" s="138">
        <f t="shared" si="101"/>
        <v>1</v>
      </c>
      <c r="CK32" s="138">
        <f t="shared" si="102"/>
        <v>0</v>
      </c>
      <c r="CL32" s="138">
        <f t="shared" si="103"/>
        <v>0</v>
      </c>
      <c r="CM32" s="139">
        <f t="shared" si="258"/>
        <v>116</v>
      </c>
      <c r="CN32" s="139">
        <f t="shared" si="258"/>
        <v>500</v>
      </c>
      <c r="CO32" s="139">
        <f t="shared" si="258"/>
        <v>500</v>
      </c>
      <c r="CP32" s="139">
        <f t="shared" si="258"/>
        <v>500</v>
      </c>
      <c r="CQ32" s="139">
        <f t="shared" si="258"/>
        <v>500</v>
      </c>
      <c r="CR32" s="139">
        <f t="shared" si="258"/>
        <v>500</v>
      </c>
      <c r="CS32" s="139">
        <f t="shared" si="258"/>
        <v>500</v>
      </c>
      <c r="CT32" s="139">
        <f t="shared" si="258"/>
        <v>500</v>
      </c>
      <c r="CU32" s="139">
        <f t="shared" si="258"/>
        <v>500</v>
      </c>
      <c r="CV32" s="139">
        <f t="shared" si="258"/>
        <v>500</v>
      </c>
      <c r="CW32" s="139">
        <f t="shared" si="259"/>
        <v>500</v>
      </c>
      <c r="CX32" s="139">
        <f t="shared" si="259"/>
        <v>500</v>
      </c>
      <c r="CY32" s="139">
        <f t="shared" si="259"/>
        <v>500</v>
      </c>
      <c r="CZ32" s="139">
        <f t="shared" si="259"/>
        <v>500</v>
      </c>
      <c r="DA32" s="139">
        <f t="shared" si="259"/>
        <v>500</v>
      </c>
      <c r="DB32" s="139">
        <f t="shared" si="259"/>
        <v>500</v>
      </c>
      <c r="DC32" s="139">
        <f t="shared" si="259"/>
        <v>500</v>
      </c>
      <c r="DD32" s="139">
        <f t="shared" si="259"/>
        <v>500</v>
      </c>
      <c r="DE32" s="139">
        <f t="shared" si="259"/>
        <v>500</v>
      </c>
      <c r="DF32" s="139">
        <f t="shared" si="259"/>
        <v>500</v>
      </c>
      <c r="DG32" s="139">
        <f t="shared" si="260"/>
        <v>500</v>
      </c>
      <c r="DH32" s="139">
        <f t="shared" si="260"/>
        <v>500</v>
      </c>
      <c r="DI32" s="139">
        <f t="shared" si="260"/>
        <v>500</v>
      </c>
      <c r="DJ32" s="139">
        <f t="shared" si="260"/>
        <v>500</v>
      </c>
      <c r="DK32" s="139">
        <f t="shared" si="260"/>
        <v>500</v>
      </c>
      <c r="DL32" s="139">
        <f t="shared" si="260"/>
        <v>500</v>
      </c>
      <c r="DM32" s="139">
        <f t="shared" si="260"/>
        <v>500</v>
      </c>
      <c r="DN32" s="139">
        <f t="shared" si="260"/>
        <v>500</v>
      </c>
      <c r="DO32" s="139">
        <f t="shared" si="260"/>
        <v>500</v>
      </c>
      <c r="DP32" s="139">
        <f t="shared" si="260"/>
        <v>500</v>
      </c>
      <c r="DQ32" s="140">
        <f t="shared" si="104"/>
        <v>2500</v>
      </c>
      <c r="DR32" s="140">
        <f t="shared" si="105"/>
        <v>500</v>
      </c>
      <c r="DS32" s="140">
        <f t="shared" si="106"/>
        <v>616</v>
      </c>
      <c r="DT32" s="140">
        <f t="shared" si="107"/>
        <v>308</v>
      </c>
      <c r="DU32" s="141">
        <f t="shared" si="108"/>
        <v>445.14285714285717</v>
      </c>
      <c r="DV32" s="139">
        <f t="shared" si="109"/>
        <v>0</v>
      </c>
      <c r="DW32" s="139">
        <f t="shared" si="110"/>
        <v>0</v>
      </c>
      <c r="DX32" s="139">
        <f t="shared" si="111"/>
        <v>0</v>
      </c>
      <c r="DY32" s="139">
        <f t="shared" si="112"/>
        <v>0</v>
      </c>
      <c r="DZ32" s="139">
        <f t="shared" si="113"/>
        <v>0</v>
      </c>
      <c r="EA32" s="139">
        <f t="shared" si="114"/>
        <v>0</v>
      </c>
      <c r="EB32" s="139">
        <f t="shared" si="115"/>
        <v>116</v>
      </c>
      <c r="EC32" s="139">
        <f t="shared" si="116"/>
        <v>0</v>
      </c>
      <c r="ED32" s="141">
        <f t="shared" si="117"/>
        <v>116</v>
      </c>
      <c r="EE32" s="142">
        <f t="shared" si="118"/>
        <v>1</v>
      </c>
      <c r="EF32" s="143" t="str">
        <f t="shared" si="315"/>
        <v>出場回数不足</v>
      </c>
      <c r="EG32" s="192">
        <f t="shared" si="120"/>
        <v>616</v>
      </c>
      <c r="EH32" s="192">
        <f t="shared" si="9"/>
        <v>1116</v>
      </c>
      <c r="EI32" s="139">
        <f t="shared" si="316"/>
        <v>500</v>
      </c>
      <c r="EJ32" s="139">
        <f t="shared" si="317"/>
        <v>500</v>
      </c>
      <c r="EK32" s="139">
        <f t="shared" si="318"/>
        <v>500</v>
      </c>
      <c r="EL32" s="139">
        <f t="shared" si="319"/>
        <v>500</v>
      </c>
      <c r="EM32" s="139">
        <f t="shared" si="320"/>
        <v>500</v>
      </c>
      <c r="EN32" s="139">
        <f t="shared" si="321"/>
        <v>500</v>
      </c>
      <c r="EO32" s="139">
        <f t="shared" si="322"/>
        <v>500</v>
      </c>
      <c r="EP32" s="139">
        <f t="shared" si="323"/>
        <v>500</v>
      </c>
      <c r="EQ32" s="139">
        <f t="shared" si="324"/>
        <v>500</v>
      </c>
      <c r="ER32" s="139">
        <f t="shared" si="325"/>
        <v>500</v>
      </c>
      <c r="ES32" s="139">
        <f t="shared" si="326"/>
        <v>500</v>
      </c>
      <c r="ET32" s="139">
        <f t="shared" si="327"/>
        <v>500</v>
      </c>
      <c r="EU32" s="139">
        <f t="shared" si="328"/>
        <v>500</v>
      </c>
      <c r="EV32" s="139">
        <f t="shared" si="329"/>
        <v>500</v>
      </c>
      <c r="EW32" s="139">
        <f t="shared" si="330"/>
        <v>500</v>
      </c>
      <c r="EX32" s="139">
        <f t="shared" si="331"/>
        <v>500</v>
      </c>
      <c r="EY32" s="139">
        <f t="shared" si="332"/>
        <v>500</v>
      </c>
      <c r="EZ32" s="139">
        <f t="shared" si="333"/>
        <v>500</v>
      </c>
      <c r="FA32" s="139">
        <f t="shared" si="334"/>
        <v>500</v>
      </c>
      <c r="FB32" s="139">
        <f t="shared" si="335"/>
        <v>500</v>
      </c>
      <c r="FC32" s="139">
        <f t="shared" si="336"/>
        <v>500</v>
      </c>
      <c r="FD32" s="139">
        <f t="shared" si="337"/>
        <v>500</v>
      </c>
      <c r="FE32" s="139">
        <f t="shared" si="338"/>
        <v>500</v>
      </c>
      <c r="FF32" s="139">
        <f t="shared" si="339"/>
        <v>500</v>
      </c>
      <c r="FG32" s="139">
        <f t="shared" si="340"/>
        <v>500</v>
      </c>
      <c r="FH32" s="139">
        <f t="shared" si="341"/>
        <v>500</v>
      </c>
      <c r="FI32" s="139">
        <f t="shared" si="342"/>
        <v>500</v>
      </c>
      <c r="FJ32" s="139">
        <f t="shared" si="343"/>
        <v>500</v>
      </c>
      <c r="FK32" s="139">
        <f t="shared" si="344"/>
        <v>500</v>
      </c>
      <c r="FL32" s="139">
        <f t="shared" si="344"/>
        <v>500</v>
      </c>
      <c r="FM32" s="139">
        <f t="shared" si="344"/>
        <v>500</v>
      </c>
      <c r="FN32" s="139">
        <f t="shared" si="344"/>
        <v>500</v>
      </c>
      <c r="FO32" s="139">
        <f t="shared" si="344"/>
        <v>500</v>
      </c>
      <c r="FP32" s="139">
        <f t="shared" si="344"/>
        <v>500</v>
      </c>
      <c r="FQ32" s="139">
        <f t="shared" si="344"/>
        <v>500</v>
      </c>
      <c r="FR32" s="139">
        <f t="shared" si="344"/>
        <v>500</v>
      </c>
      <c r="FS32" s="139">
        <f t="shared" si="344"/>
        <v>500</v>
      </c>
      <c r="FT32" s="139">
        <f t="shared" si="344"/>
        <v>500</v>
      </c>
      <c r="FU32" s="139">
        <f t="shared" si="344"/>
        <v>500</v>
      </c>
      <c r="FV32" s="139">
        <f t="shared" si="344"/>
        <v>500</v>
      </c>
      <c r="FW32" s="139">
        <f t="shared" si="344"/>
        <v>500</v>
      </c>
      <c r="FX32" s="139">
        <f t="shared" si="344"/>
        <v>500</v>
      </c>
      <c r="FY32" s="139">
        <f t="shared" si="344"/>
        <v>500</v>
      </c>
      <c r="FZ32" s="139">
        <f t="shared" si="344"/>
        <v>500</v>
      </c>
      <c r="GA32" s="139">
        <f t="shared" si="273"/>
        <v>500</v>
      </c>
      <c r="GB32" s="139">
        <f t="shared" si="273"/>
        <v>500</v>
      </c>
      <c r="GC32" s="139">
        <f t="shared" si="273"/>
        <v>500</v>
      </c>
      <c r="GD32" s="139">
        <f t="shared" si="273"/>
        <v>500</v>
      </c>
      <c r="GE32" s="139">
        <f t="shared" si="273"/>
        <v>500</v>
      </c>
      <c r="GF32" s="139">
        <f t="shared" si="273"/>
        <v>500</v>
      </c>
      <c r="GG32" s="139">
        <f t="shared" si="213"/>
        <v>500</v>
      </c>
      <c r="GH32" s="139">
        <f t="shared" si="213"/>
        <v>500</v>
      </c>
      <c r="GI32" s="139">
        <f t="shared" si="213"/>
        <v>500</v>
      </c>
      <c r="GJ32" s="139">
        <f t="shared" si="213"/>
        <v>500</v>
      </c>
      <c r="GK32" s="139">
        <f t="shared" si="213"/>
        <v>500</v>
      </c>
      <c r="GL32" s="139">
        <f t="shared" si="213"/>
        <v>500</v>
      </c>
      <c r="GM32" s="139">
        <f t="shared" si="150"/>
        <v>116</v>
      </c>
      <c r="GN32" s="139">
        <f t="shared" si="150"/>
        <v>500</v>
      </c>
      <c r="GO32" s="139">
        <f t="shared" si="150"/>
        <v>500</v>
      </c>
      <c r="GP32" s="139">
        <f t="shared" si="150"/>
        <v>500</v>
      </c>
      <c r="GQ32" s="139">
        <f t="shared" si="150"/>
        <v>500</v>
      </c>
      <c r="GR32" s="139">
        <f t="shared" si="150"/>
        <v>500</v>
      </c>
      <c r="GS32" s="139">
        <f t="shared" si="150"/>
        <v>500</v>
      </c>
      <c r="GT32" s="139">
        <f t="shared" si="150"/>
        <v>500</v>
      </c>
      <c r="GU32" s="139">
        <f t="shared" si="345"/>
        <v>116</v>
      </c>
      <c r="GV32" s="139">
        <f t="shared" si="346"/>
        <v>500</v>
      </c>
      <c r="GW32" s="139">
        <f t="shared" si="347"/>
        <v>500</v>
      </c>
      <c r="GX32" s="139">
        <f t="shared" si="348"/>
        <v>500</v>
      </c>
      <c r="GY32" s="139">
        <f t="shared" si="349"/>
        <v>500</v>
      </c>
      <c r="GZ32" s="139">
        <f t="shared" si="350"/>
        <v>500</v>
      </c>
      <c r="HA32" s="139">
        <f t="shared" si="351"/>
        <v>500</v>
      </c>
      <c r="HB32" s="139">
        <f t="shared" si="352"/>
        <v>500</v>
      </c>
      <c r="HC32" s="139"/>
      <c r="HD32" s="139">
        <f t="shared" si="353"/>
        <v>0</v>
      </c>
      <c r="HE32" s="139">
        <f t="shared" si="354"/>
        <v>0</v>
      </c>
      <c r="HF32" s="138">
        <f t="shared" ca="1" si="355"/>
        <v>0</v>
      </c>
      <c r="HG32" s="145" t="e">
        <f t="shared" si="50"/>
        <v>#REF!</v>
      </c>
      <c r="HH32" s="145"/>
      <c r="HI32" s="139" t="str">
        <f t="shared" si="356"/>
        <v>除外</v>
      </c>
      <c r="HJ32" s="146" t="e">
        <f t="shared" si="163"/>
        <v>#REF!</v>
      </c>
      <c r="HK32" s="146" t="e">
        <f t="shared" si="164"/>
        <v>#REF!</v>
      </c>
      <c r="HL32" s="146" t="e">
        <f t="shared" si="165"/>
        <v>#REF!</v>
      </c>
      <c r="HM32" s="146" t="e">
        <f t="shared" si="357"/>
        <v>#REF!</v>
      </c>
      <c r="HN32" s="146" t="e">
        <f t="shared" ca="1" si="358"/>
        <v>#REF!</v>
      </c>
      <c r="HO32" s="139" t="str">
        <f t="shared" si="168"/>
        <v/>
      </c>
      <c r="HP32" s="139" t="str">
        <f t="shared" si="169"/>
        <v/>
      </c>
      <c r="HQ32" s="139" t="str">
        <f t="shared" si="359"/>
        <v>黒木　健介</v>
      </c>
      <c r="HR32" s="147">
        <f t="shared" si="53"/>
        <v>11116</v>
      </c>
      <c r="HS32" s="148" t="str">
        <f t="shared" si="360"/>
        <v>資格基準未達</v>
      </c>
      <c r="HT32" s="141" t="str">
        <f t="shared" ca="1" si="361"/>
        <v>強化会参加数不足</v>
      </c>
      <c r="HU32" s="148">
        <f t="shared" si="362"/>
        <v>13116</v>
      </c>
      <c r="HV32" s="148">
        <f t="shared" si="174"/>
        <v>13116</v>
      </c>
      <c r="HW32" s="139" t="str">
        <f t="shared" si="56"/>
        <v/>
      </c>
      <c r="HX32" s="146" t="str">
        <f t="shared" si="175"/>
        <v/>
      </c>
      <c r="HY32" s="149">
        <f t="shared" si="176"/>
        <v>445.14285714285717</v>
      </c>
      <c r="HZ32" s="139">
        <f>SMALL(($EI32:$EK32,$EM32:$FJ32),HZ$4)</f>
        <v>500</v>
      </c>
      <c r="IA32" s="139">
        <f>SMALL(($EI32:$EK32,$EM32:$FJ32),IA$4)</f>
        <v>500</v>
      </c>
      <c r="IB32" s="139">
        <f>SMALL(($EI32:$EK32,$EM32:$FJ32),IB$4)</f>
        <v>500</v>
      </c>
      <c r="IC32" s="139">
        <f>SMALL(($EI32:$EK32,$EM32:$FJ32),IC$4)</f>
        <v>500</v>
      </c>
      <c r="ID32" s="139">
        <f>SMALL(($EI32:$EK32,$EM32:$FJ32),ID$4)</f>
        <v>500</v>
      </c>
      <c r="IE32" s="139">
        <f t="shared" si="177"/>
        <v>116</v>
      </c>
      <c r="IF32" s="139">
        <f t="shared" si="177"/>
        <v>500</v>
      </c>
      <c r="IG32" s="139"/>
      <c r="IH32" s="139" t="str">
        <f t="shared" si="178"/>
        <v/>
      </c>
      <c r="II32" s="139"/>
      <c r="IJ32" s="139" t="e">
        <f t="shared" si="363"/>
        <v>#REF!</v>
      </c>
      <c r="IK32" s="146" t="e">
        <f t="shared" si="180"/>
        <v>#REF!</v>
      </c>
      <c r="IL32" s="146" t="e">
        <f t="shared" si="181"/>
        <v>#REF!</v>
      </c>
      <c r="IM32" s="146" t="e">
        <f t="shared" si="182"/>
        <v>#REF!</v>
      </c>
      <c r="IN32" s="146" t="e">
        <f t="shared" si="364"/>
        <v>#REF!</v>
      </c>
      <c r="IO32" s="146" t="e">
        <f t="shared" ca="1" si="365"/>
        <v>#REF!</v>
      </c>
      <c r="IP32" s="139" t="e">
        <f t="shared" si="59"/>
        <v>#REF!</v>
      </c>
      <c r="IQ32" s="139" t="e">
        <f t="shared" si="185"/>
        <v>#REF!</v>
      </c>
      <c r="IR32" s="139" t="str">
        <f t="shared" si="366"/>
        <v>黒木　健介</v>
      </c>
      <c r="IS32" s="150" t="e">
        <f t="shared" si="60"/>
        <v>#REF!</v>
      </c>
      <c r="IT32" s="139" t="str">
        <f t="shared" si="367"/>
        <v>資格基準未達</v>
      </c>
      <c r="IU32" s="141" t="str">
        <f t="shared" ca="1" si="368"/>
        <v>強化会参加数不足</v>
      </c>
      <c r="IV32" s="147" t="e">
        <f t="shared" si="369"/>
        <v>#REF!</v>
      </c>
      <c r="IW32" s="147" t="e">
        <f t="shared" si="190"/>
        <v>#REF!</v>
      </c>
      <c r="IX32" s="141">
        <f t="shared" si="370"/>
        <v>445.14285714285717</v>
      </c>
      <c r="IY32" s="141" t="e">
        <f t="shared" si="242"/>
        <v>#REF!</v>
      </c>
      <c r="IZ32" s="146" t="e">
        <f t="shared" si="192"/>
        <v>#REF!</v>
      </c>
      <c r="JA32" s="139" t="str">
        <f t="shared" si="193"/>
        <v/>
      </c>
      <c r="JB32" s="132"/>
      <c r="JC32" s="160">
        <v>2</v>
      </c>
      <c r="JD32" s="161" t="e">
        <f t="shared" si="371"/>
        <v>#N/A</v>
      </c>
      <c r="JE32" s="162" t="e">
        <f t="shared" si="372"/>
        <v>#N/A</v>
      </c>
      <c r="JF32" s="162" t="e">
        <f t="shared" si="373"/>
        <v>#N/A</v>
      </c>
      <c r="JG32" s="162" t="e">
        <f t="shared" si="374"/>
        <v>#N/A</v>
      </c>
      <c r="JH32" s="162" t="e">
        <f t="shared" ref="JH32:JH34" si="375">VLOOKUP($JC32,$HP$5:$IH$64,19,FALSE)</f>
        <v>#N/A</v>
      </c>
      <c r="JI32" s="163" t="str">
        <f t="shared" ref="JI32:JI50" si="376">IF(JC32=1,"選手",IF(JC32=2,"選手",IF(JC32=3,"選手",IF(JC32=4,"選手",IF(JC32=5,"補欠",IF(JC32=6,"補欠",""))))))</f>
        <v>選手</v>
      </c>
      <c r="JJ32" s="154"/>
      <c r="JK32" s="160">
        <v>2</v>
      </c>
      <c r="JL32" s="160" t="e">
        <f t="shared" ref="JL32:JL33" si="377">VLOOKUP($JK32,$IQ$5:$JA$64,2,FALSE)</f>
        <v>#N/A</v>
      </c>
      <c r="JM32" s="162" t="e">
        <f t="shared" ref="JM32:JM33" si="378">VLOOKUP($JK32,$IQ$5:$JA$64,4,FALSE)</f>
        <v>#N/A</v>
      </c>
      <c r="JN32" s="181" t="e">
        <f t="shared" ref="JN32:JN33" si="379">VLOOKUP($JK32,$IQ$5:$JA$64,5,FALSE)</f>
        <v>#N/A</v>
      </c>
      <c r="JO32" s="185" t="e">
        <f t="shared" ref="JO32:JO33" si="380">VLOOKUP($JK32,$IQ$5:$JA$64,8,FALSE)</f>
        <v>#N/A</v>
      </c>
      <c r="JP32" s="162" t="e">
        <f t="shared" ref="JP32:JP64" si="381">VLOOKUP($JK32,$IQ$5:$JA$64,11,FALSE)</f>
        <v>#N/A</v>
      </c>
      <c r="JQ32" s="163" t="str">
        <f t="shared" ref="JQ32:JQ50" si="382">IF(JK32=1,"選手",IF(JK32=2,"選手",IF(JK32=3,"選手",IF(JK32=4,"選手",IF(JK32=5,"補欠","")))))</f>
        <v>選手</v>
      </c>
      <c r="JR32" s="132"/>
      <c r="JS32" s="171">
        <v>8</v>
      </c>
      <c r="JT32" s="171" t="e">
        <f t="shared" si="266"/>
        <v>#REF!</v>
      </c>
      <c r="JU32" s="172" t="e">
        <f t="shared" si="267"/>
        <v>#REF!</v>
      </c>
      <c r="JV32" s="180" t="e">
        <f t="shared" si="268"/>
        <v>#REF!</v>
      </c>
      <c r="JW32" s="120" t="e">
        <f t="shared" si="269"/>
        <v>#N/A</v>
      </c>
      <c r="JX32" s="120" t="str">
        <f t="shared" si="270"/>
        <v/>
      </c>
      <c r="JY32" s="65"/>
      <c r="JZ32" s="65"/>
      <c r="KA32" s="65"/>
      <c r="KB32" s="65"/>
      <c r="KC32" s="65"/>
    </row>
    <row r="33" spans="1:289" ht="16.5" x14ac:dyDescent="0.4">
      <c r="A33" s="155">
        <f t="shared" si="265"/>
        <v>8</v>
      </c>
      <c r="B33" s="156" t="s">
        <v>3</v>
      </c>
      <c r="C33" s="157"/>
      <c r="D33" s="125" t="s">
        <v>155</v>
      </c>
      <c r="E33" s="126">
        <v>41609</v>
      </c>
      <c r="F33" s="127"/>
      <c r="G33" s="128">
        <f t="shared" ca="1" si="197"/>
        <v>66</v>
      </c>
      <c r="H33" s="129"/>
      <c r="I33" s="129"/>
      <c r="J33" s="129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>
        <v>101</v>
      </c>
      <c r="AK33" s="131"/>
      <c r="AL33" s="131"/>
      <c r="AM33" s="131"/>
      <c r="AN33" s="131"/>
      <c r="AO33" s="131"/>
      <c r="AP33" s="131"/>
      <c r="AQ33" s="131"/>
      <c r="AR33" s="132"/>
      <c r="AS33" s="133">
        <f t="shared" si="275"/>
        <v>2</v>
      </c>
      <c r="AT33" s="199"/>
      <c r="AU33" s="200"/>
      <c r="AV33" s="136">
        <f t="shared" si="276"/>
        <v>1</v>
      </c>
      <c r="AW33" s="137" t="str">
        <f t="shared" ca="1" si="277"/>
        <v>強化会参加数不足</v>
      </c>
      <c r="AX33" s="137">
        <f t="shared" si="278"/>
        <v>98</v>
      </c>
      <c r="AY33" s="138">
        <f t="shared" si="279"/>
        <v>0</v>
      </c>
      <c r="AZ33" s="138">
        <f t="shared" si="280"/>
        <v>0</v>
      </c>
      <c r="BA33" s="138">
        <f t="shared" si="281"/>
        <v>0</v>
      </c>
      <c r="BB33" s="138">
        <f t="shared" si="282"/>
        <v>0</v>
      </c>
      <c r="BC33" s="138">
        <f t="shared" si="283"/>
        <v>1</v>
      </c>
      <c r="BD33" s="138">
        <f t="shared" si="284"/>
        <v>1</v>
      </c>
      <c r="BE33" s="138">
        <f t="shared" si="285"/>
        <v>0</v>
      </c>
      <c r="BF33" s="138">
        <f t="shared" si="286"/>
        <v>0</v>
      </c>
      <c r="BG33" s="138">
        <f t="shared" si="287"/>
        <v>0</v>
      </c>
      <c r="BH33" s="138">
        <f t="shared" si="288"/>
        <v>0</v>
      </c>
      <c r="BI33" s="138">
        <f t="shared" si="289"/>
        <v>0</v>
      </c>
      <c r="BJ33" s="138">
        <f t="shared" si="290"/>
        <v>0</v>
      </c>
      <c r="BK33" s="138">
        <f t="shared" si="291"/>
        <v>0</v>
      </c>
      <c r="BL33" s="138">
        <f t="shared" si="292"/>
        <v>0</v>
      </c>
      <c r="BM33" s="138">
        <f t="shared" si="293"/>
        <v>0</v>
      </c>
      <c r="BN33" s="138">
        <f t="shared" si="294"/>
        <v>0</v>
      </c>
      <c r="BO33" s="138">
        <f t="shared" si="295"/>
        <v>0</v>
      </c>
      <c r="BP33" s="138">
        <f t="shared" si="296"/>
        <v>0</v>
      </c>
      <c r="BQ33" s="138">
        <f t="shared" si="297"/>
        <v>0</v>
      </c>
      <c r="BR33" s="138">
        <f t="shared" si="298"/>
        <v>0</v>
      </c>
      <c r="BS33" s="138">
        <f t="shared" si="299"/>
        <v>0</v>
      </c>
      <c r="BT33" s="138">
        <f t="shared" si="300"/>
        <v>0</v>
      </c>
      <c r="BU33" s="138">
        <f t="shared" si="301"/>
        <v>0</v>
      </c>
      <c r="BV33" s="138">
        <f t="shared" si="302"/>
        <v>0</v>
      </c>
      <c r="BW33" s="138">
        <f t="shared" si="303"/>
        <v>0</v>
      </c>
      <c r="BX33" s="138">
        <f t="shared" si="304"/>
        <v>0</v>
      </c>
      <c r="BY33" s="138">
        <f t="shared" si="305"/>
        <v>0</v>
      </c>
      <c r="BZ33" s="138">
        <f t="shared" si="306"/>
        <v>0</v>
      </c>
      <c r="CA33" s="138">
        <f t="shared" si="307"/>
        <v>1</v>
      </c>
      <c r="CB33" s="138">
        <f t="shared" si="308"/>
        <v>0</v>
      </c>
      <c r="CC33" s="138">
        <f t="shared" si="309"/>
        <v>0</v>
      </c>
      <c r="CD33" s="138">
        <f t="shared" si="310"/>
        <v>0</v>
      </c>
      <c r="CE33" s="138">
        <f t="shared" si="311"/>
        <v>0</v>
      </c>
      <c r="CF33" s="138">
        <f t="shared" si="312"/>
        <v>0</v>
      </c>
      <c r="CG33" s="138">
        <f t="shared" si="313"/>
        <v>0</v>
      </c>
      <c r="CH33" s="138">
        <f t="shared" si="314"/>
        <v>0</v>
      </c>
      <c r="CI33" s="138">
        <f t="shared" si="100"/>
        <v>2</v>
      </c>
      <c r="CJ33" s="138">
        <f t="shared" si="101"/>
        <v>1</v>
      </c>
      <c r="CK33" s="138">
        <f t="shared" si="102"/>
        <v>0</v>
      </c>
      <c r="CL33" s="138">
        <f t="shared" si="103"/>
        <v>0</v>
      </c>
      <c r="CM33" s="139">
        <f t="shared" si="258"/>
        <v>92</v>
      </c>
      <c r="CN33" s="139">
        <f t="shared" si="258"/>
        <v>101</v>
      </c>
      <c r="CO33" s="139">
        <f t="shared" si="258"/>
        <v>101</v>
      </c>
      <c r="CP33" s="139">
        <f t="shared" si="258"/>
        <v>500</v>
      </c>
      <c r="CQ33" s="139">
        <f t="shared" si="258"/>
        <v>500</v>
      </c>
      <c r="CR33" s="139">
        <f t="shared" si="258"/>
        <v>500</v>
      </c>
      <c r="CS33" s="139">
        <f t="shared" si="258"/>
        <v>500</v>
      </c>
      <c r="CT33" s="139">
        <f t="shared" si="258"/>
        <v>500</v>
      </c>
      <c r="CU33" s="139">
        <f t="shared" si="258"/>
        <v>500</v>
      </c>
      <c r="CV33" s="139">
        <f t="shared" si="258"/>
        <v>500</v>
      </c>
      <c r="CW33" s="139">
        <f t="shared" si="259"/>
        <v>500</v>
      </c>
      <c r="CX33" s="139">
        <f t="shared" si="259"/>
        <v>500</v>
      </c>
      <c r="CY33" s="139">
        <f t="shared" si="259"/>
        <v>500</v>
      </c>
      <c r="CZ33" s="139">
        <f t="shared" si="259"/>
        <v>500</v>
      </c>
      <c r="DA33" s="139">
        <f t="shared" si="259"/>
        <v>500</v>
      </c>
      <c r="DB33" s="139">
        <f t="shared" si="259"/>
        <v>500</v>
      </c>
      <c r="DC33" s="139">
        <f t="shared" si="259"/>
        <v>500</v>
      </c>
      <c r="DD33" s="139">
        <f t="shared" si="259"/>
        <v>500</v>
      </c>
      <c r="DE33" s="139">
        <f t="shared" si="259"/>
        <v>500</v>
      </c>
      <c r="DF33" s="139">
        <f t="shared" si="259"/>
        <v>500</v>
      </c>
      <c r="DG33" s="139">
        <f t="shared" si="260"/>
        <v>500</v>
      </c>
      <c r="DH33" s="139">
        <f t="shared" si="260"/>
        <v>500</v>
      </c>
      <c r="DI33" s="139">
        <f t="shared" si="260"/>
        <v>500</v>
      </c>
      <c r="DJ33" s="139">
        <f t="shared" si="260"/>
        <v>500</v>
      </c>
      <c r="DK33" s="139">
        <f t="shared" si="260"/>
        <v>500</v>
      </c>
      <c r="DL33" s="139">
        <f t="shared" si="260"/>
        <v>500</v>
      </c>
      <c r="DM33" s="139">
        <f t="shared" si="260"/>
        <v>500</v>
      </c>
      <c r="DN33" s="139">
        <f t="shared" si="260"/>
        <v>500</v>
      </c>
      <c r="DO33" s="139">
        <f t="shared" si="260"/>
        <v>500</v>
      </c>
      <c r="DP33" s="139">
        <f t="shared" si="260"/>
        <v>500</v>
      </c>
      <c r="DQ33" s="140">
        <f t="shared" si="104"/>
        <v>2101</v>
      </c>
      <c r="DR33" s="140">
        <f t="shared" si="105"/>
        <v>420.2</v>
      </c>
      <c r="DS33" s="140">
        <f t="shared" si="106"/>
        <v>601</v>
      </c>
      <c r="DT33" s="140">
        <f t="shared" si="107"/>
        <v>300.5</v>
      </c>
      <c r="DU33" s="141">
        <f t="shared" si="108"/>
        <v>386</v>
      </c>
      <c r="DV33" s="139">
        <f t="shared" si="109"/>
        <v>92</v>
      </c>
      <c r="DW33" s="139">
        <f t="shared" si="110"/>
        <v>101</v>
      </c>
      <c r="DX33" s="139">
        <f t="shared" si="111"/>
        <v>0</v>
      </c>
      <c r="DY33" s="139">
        <f t="shared" si="112"/>
        <v>0</v>
      </c>
      <c r="DZ33" s="139">
        <f t="shared" si="113"/>
        <v>0</v>
      </c>
      <c r="EA33" s="139">
        <f t="shared" si="114"/>
        <v>0</v>
      </c>
      <c r="EB33" s="139">
        <f t="shared" si="115"/>
        <v>101</v>
      </c>
      <c r="EC33" s="139">
        <f t="shared" si="116"/>
        <v>0</v>
      </c>
      <c r="ED33" s="141">
        <f t="shared" si="117"/>
        <v>101</v>
      </c>
      <c r="EE33" s="142">
        <f t="shared" si="118"/>
        <v>3</v>
      </c>
      <c r="EF33" s="143" t="str">
        <f t="shared" si="315"/>
        <v>出場回数不足</v>
      </c>
      <c r="EG33" s="192">
        <f t="shared" si="120"/>
        <v>601</v>
      </c>
      <c r="EH33" s="192">
        <f t="shared" si="9"/>
        <v>1101</v>
      </c>
      <c r="EI33" s="139">
        <f t="shared" si="316"/>
        <v>500</v>
      </c>
      <c r="EJ33" s="139">
        <f t="shared" si="317"/>
        <v>500</v>
      </c>
      <c r="EK33" s="139">
        <f t="shared" si="318"/>
        <v>500</v>
      </c>
      <c r="EL33" s="139">
        <f t="shared" si="319"/>
        <v>500</v>
      </c>
      <c r="EM33" s="139">
        <f t="shared" si="320"/>
        <v>101</v>
      </c>
      <c r="EN33" s="139">
        <f t="shared" si="321"/>
        <v>92</v>
      </c>
      <c r="EO33" s="139">
        <f t="shared" si="322"/>
        <v>500</v>
      </c>
      <c r="EP33" s="139">
        <f t="shared" si="323"/>
        <v>500</v>
      </c>
      <c r="EQ33" s="139">
        <f t="shared" si="324"/>
        <v>500</v>
      </c>
      <c r="ER33" s="139">
        <f t="shared" si="325"/>
        <v>500</v>
      </c>
      <c r="ES33" s="139">
        <f t="shared" si="326"/>
        <v>500</v>
      </c>
      <c r="ET33" s="139">
        <f t="shared" si="327"/>
        <v>500</v>
      </c>
      <c r="EU33" s="139">
        <f t="shared" si="328"/>
        <v>500</v>
      </c>
      <c r="EV33" s="139">
        <f t="shared" si="329"/>
        <v>500</v>
      </c>
      <c r="EW33" s="139">
        <f t="shared" si="330"/>
        <v>500</v>
      </c>
      <c r="EX33" s="139">
        <f t="shared" si="331"/>
        <v>500</v>
      </c>
      <c r="EY33" s="139">
        <f t="shared" si="332"/>
        <v>500</v>
      </c>
      <c r="EZ33" s="139">
        <f t="shared" si="333"/>
        <v>500</v>
      </c>
      <c r="FA33" s="139">
        <f t="shared" si="334"/>
        <v>500</v>
      </c>
      <c r="FB33" s="139">
        <f t="shared" si="335"/>
        <v>500</v>
      </c>
      <c r="FC33" s="139">
        <f t="shared" si="336"/>
        <v>500</v>
      </c>
      <c r="FD33" s="139">
        <f t="shared" si="337"/>
        <v>500</v>
      </c>
      <c r="FE33" s="139">
        <f t="shared" si="338"/>
        <v>500</v>
      </c>
      <c r="FF33" s="139">
        <f t="shared" si="339"/>
        <v>500</v>
      </c>
      <c r="FG33" s="139">
        <f t="shared" si="340"/>
        <v>500</v>
      </c>
      <c r="FH33" s="139">
        <f t="shared" si="341"/>
        <v>500</v>
      </c>
      <c r="FI33" s="139">
        <f t="shared" si="342"/>
        <v>500</v>
      </c>
      <c r="FJ33" s="139">
        <f t="shared" si="343"/>
        <v>500</v>
      </c>
      <c r="FK33" s="139">
        <f t="shared" si="344"/>
        <v>92</v>
      </c>
      <c r="FL33" s="139">
        <f t="shared" si="344"/>
        <v>101</v>
      </c>
      <c r="FM33" s="139">
        <f t="shared" si="344"/>
        <v>500</v>
      </c>
      <c r="FN33" s="139">
        <f t="shared" si="344"/>
        <v>500</v>
      </c>
      <c r="FO33" s="139">
        <f t="shared" si="344"/>
        <v>500</v>
      </c>
      <c r="FP33" s="139">
        <f t="shared" si="344"/>
        <v>500</v>
      </c>
      <c r="FQ33" s="139">
        <f t="shared" si="344"/>
        <v>500</v>
      </c>
      <c r="FR33" s="139">
        <f t="shared" si="344"/>
        <v>500</v>
      </c>
      <c r="FS33" s="139">
        <f t="shared" si="344"/>
        <v>500</v>
      </c>
      <c r="FT33" s="139">
        <f t="shared" si="344"/>
        <v>500</v>
      </c>
      <c r="FU33" s="139">
        <f t="shared" si="344"/>
        <v>500</v>
      </c>
      <c r="FV33" s="139">
        <f t="shared" si="344"/>
        <v>500</v>
      </c>
      <c r="FW33" s="139">
        <f t="shared" si="344"/>
        <v>500</v>
      </c>
      <c r="FX33" s="139">
        <f t="shared" si="344"/>
        <v>500</v>
      </c>
      <c r="FY33" s="139">
        <f t="shared" si="344"/>
        <v>500</v>
      </c>
      <c r="FZ33" s="139">
        <f t="shared" si="344"/>
        <v>500</v>
      </c>
      <c r="GA33" s="139">
        <f t="shared" si="273"/>
        <v>500</v>
      </c>
      <c r="GB33" s="139">
        <f t="shared" si="273"/>
        <v>500</v>
      </c>
      <c r="GC33" s="139">
        <f t="shared" si="273"/>
        <v>500</v>
      </c>
      <c r="GD33" s="139">
        <f t="shared" si="273"/>
        <v>500</v>
      </c>
      <c r="GE33" s="139">
        <f t="shared" si="273"/>
        <v>500</v>
      </c>
      <c r="GF33" s="139">
        <f t="shared" si="273"/>
        <v>500</v>
      </c>
      <c r="GG33" s="139">
        <f t="shared" si="213"/>
        <v>500</v>
      </c>
      <c r="GH33" s="139">
        <f t="shared" si="213"/>
        <v>500</v>
      </c>
      <c r="GI33" s="139">
        <f t="shared" si="213"/>
        <v>500</v>
      </c>
      <c r="GJ33" s="139">
        <f t="shared" si="213"/>
        <v>500</v>
      </c>
      <c r="GK33" s="139">
        <f t="shared" si="213"/>
        <v>500</v>
      </c>
      <c r="GL33" s="139">
        <f t="shared" si="213"/>
        <v>500</v>
      </c>
      <c r="GM33" s="139">
        <f t="shared" si="150"/>
        <v>101</v>
      </c>
      <c r="GN33" s="139">
        <f t="shared" si="150"/>
        <v>500</v>
      </c>
      <c r="GO33" s="139">
        <f t="shared" si="150"/>
        <v>500</v>
      </c>
      <c r="GP33" s="139">
        <f t="shared" si="150"/>
        <v>500</v>
      </c>
      <c r="GQ33" s="139">
        <f t="shared" si="150"/>
        <v>500</v>
      </c>
      <c r="GR33" s="139">
        <f t="shared" si="150"/>
        <v>500</v>
      </c>
      <c r="GS33" s="139">
        <f t="shared" si="150"/>
        <v>500</v>
      </c>
      <c r="GT33" s="139">
        <f t="shared" si="150"/>
        <v>500</v>
      </c>
      <c r="GU33" s="139">
        <f t="shared" si="345"/>
        <v>101</v>
      </c>
      <c r="GV33" s="139">
        <f t="shared" si="346"/>
        <v>500</v>
      </c>
      <c r="GW33" s="139">
        <f t="shared" si="347"/>
        <v>500</v>
      </c>
      <c r="GX33" s="139">
        <f t="shared" si="348"/>
        <v>500</v>
      </c>
      <c r="GY33" s="139">
        <f t="shared" si="349"/>
        <v>500</v>
      </c>
      <c r="GZ33" s="139">
        <f t="shared" si="350"/>
        <v>500</v>
      </c>
      <c r="HA33" s="139">
        <f t="shared" si="351"/>
        <v>500</v>
      </c>
      <c r="HB33" s="139">
        <f t="shared" si="352"/>
        <v>500</v>
      </c>
      <c r="HC33" s="139"/>
      <c r="HD33" s="139">
        <f t="shared" si="353"/>
        <v>0</v>
      </c>
      <c r="HE33" s="139">
        <f t="shared" si="354"/>
        <v>0</v>
      </c>
      <c r="HF33" s="138">
        <f t="shared" ca="1" si="355"/>
        <v>0</v>
      </c>
      <c r="HG33" s="145" t="e">
        <f t="shared" si="50"/>
        <v>#REF!</v>
      </c>
      <c r="HH33" s="145"/>
      <c r="HI33" s="139" t="str">
        <f t="shared" si="356"/>
        <v>除外</v>
      </c>
      <c r="HJ33" s="146" t="e">
        <f t="shared" si="163"/>
        <v>#REF!</v>
      </c>
      <c r="HK33" s="146" t="e">
        <f t="shared" si="164"/>
        <v>#REF!</v>
      </c>
      <c r="HL33" s="146" t="e">
        <f t="shared" si="165"/>
        <v>#REF!</v>
      </c>
      <c r="HM33" s="146" t="e">
        <f t="shared" si="357"/>
        <v>#REF!</v>
      </c>
      <c r="HN33" s="146" t="e">
        <f t="shared" ca="1" si="358"/>
        <v>#REF!</v>
      </c>
      <c r="HO33" s="139" t="str">
        <f t="shared" si="168"/>
        <v/>
      </c>
      <c r="HP33" s="139" t="str">
        <f t="shared" si="169"/>
        <v/>
      </c>
      <c r="HQ33" s="139" t="str">
        <f t="shared" si="359"/>
        <v>小林　隆幸</v>
      </c>
      <c r="HR33" s="147">
        <f t="shared" si="53"/>
        <v>11101</v>
      </c>
      <c r="HS33" s="148" t="str">
        <f t="shared" si="360"/>
        <v>資格基準未達</v>
      </c>
      <c r="HT33" s="141" t="str">
        <f t="shared" ca="1" si="361"/>
        <v>強化会参加数不足</v>
      </c>
      <c r="HU33" s="148">
        <f t="shared" si="362"/>
        <v>13101</v>
      </c>
      <c r="HV33" s="148">
        <f t="shared" si="174"/>
        <v>13101</v>
      </c>
      <c r="HW33" s="139" t="str">
        <f t="shared" si="56"/>
        <v/>
      </c>
      <c r="HX33" s="146" t="str">
        <f t="shared" si="175"/>
        <v/>
      </c>
      <c r="HY33" s="149">
        <f t="shared" si="176"/>
        <v>386</v>
      </c>
      <c r="HZ33" s="139">
        <f>SMALL(($EI33:$EK33,$EM33:$FJ33),HZ$4)</f>
        <v>101</v>
      </c>
      <c r="IA33" s="139">
        <f>SMALL(($EI33:$EK33,$EM33:$FJ33),IA$4)</f>
        <v>500</v>
      </c>
      <c r="IB33" s="139">
        <f>SMALL(($EI33:$EK33,$EM33:$FJ33),IB$4)</f>
        <v>500</v>
      </c>
      <c r="IC33" s="139">
        <f>SMALL(($EI33:$EK33,$EM33:$FJ33),IC$4)</f>
        <v>500</v>
      </c>
      <c r="ID33" s="139">
        <f>SMALL(($EI33:$EK33,$EM33:$FJ33),ID$4)</f>
        <v>500</v>
      </c>
      <c r="IE33" s="139">
        <f t="shared" si="177"/>
        <v>101</v>
      </c>
      <c r="IF33" s="139">
        <f t="shared" si="177"/>
        <v>500</v>
      </c>
      <c r="IG33" s="139"/>
      <c r="IH33" s="139" t="str">
        <f t="shared" si="178"/>
        <v/>
      </c>
      <c r="II33" s="139"/>
      <c r="IJ33" s="139" t="e">
        <f t="shared" si="363"/>
        <v>#REF!</v>
      </c>
      <c r="IK33" s="146" t="e">
        <f t="shared" si="180"/>
        <v>#REF!</v>
      </c>
      <c r="IL33" s="146" t="e">
        <f t="shared" si="181"/>
        <v>#REF!</v>
      </c>
      <c r="IM33" s="146" t="e">
        <f t="shared" si="182"/>
        <v>#REF!</v>
      </c>
      <c r="IN33" s="146" t="e">
        <f t="shared" si="364"/>
        <v>#REF!</v>
      </c>
      <c r="IO33" s="146" t="e">
        <f t="shared" ca="1" si="365"/>
        <v>#REF!</v>
      </c>
      <c r="IP33" s="139" t="e">
        <f t="shared" si="59"/>
        <v>#REF!</v>
      </c>
      <c r="IQ33" s="139" t="e">
        <f t="shared" si="185"/>
        <v>#REF!</v>
      </c>
      <c r="IR33" s="139" t="str">
        <f t="shared" si="366"/>
        <v>小林　隆幸</v>
      </c>
      <c r="IS33" s="150" t="e">
        <f t="shared" si="60"/>
        <v>#REF!</v>
      </c>
      <c r="IT33" s="139" t="str">
        <f t="shared" si="367"/>
        <v>資格基準未達</v>
      </c>
      <c r="IU33" s="141" t="str">
        <f t="shared" ca="1" si="368"/>
        <v>強化会参加数不足</v>
      </c>
      <c r="IV33" s="147" t="e">
        <f t="shared" si="369"/>
        <v>#REF!</v>
      </c>
      <c r="IW33" s="147" t="e">
        <f t="shared" si="190"/>
        <v>#REF!</v>
      </c>
      <c r="IX33" s="141">
        <f t="shared" si="370"/>
        <v>386</v>
      </c>
      <c r="IY33" s="141" t="e">
        <f t="shared" si="242"/>
        <v>#REF!</v>
      </c>
      <c r="IZ33" s="146" t="e">
        <f t="shared" si="192"/>
        <v>#REF!</v>
      </c>
      <c r="JA33" s="139" t="str">
        <f t="shared" si="193"/>
        <v/>
      </c>
      <c r="JB33" s="132"/>
      <c r="JC33" s="160">
        <v>3</v>
      </c>
      <c r="JD33" s="161" t="e">
        <f t="shared" si="371"/>
        <v>#N/A</v>
      </c>
      <c r="JE33" s="162" t="e">
        <f t="shared" si="372"/>
        <v>#N/A</v>
      </c>
      <c r="JF33" s="162" t="e">
        <f t="shared" si="373"/>
        <v>#N/A</v>
      </c>
      <c r="JG33" s="162" t="e">
        <f t="shared" si="374"/>
        <v>#N/A</v>
      </c>
      <c r="JH33" s="162" t="e">
        <f t="shared" si="375"/>
        <v>#N/A</v>
      </c>
      <c r="JI33" s="163" t="str">
        <f t="shared" si="376"/>
        <v>選手</v>
      </c>
      <c r="JJ33" s="154"/>
      <c r="JK33" s="160">
        <v>3</v>
      </c>
      <c r="JL33" s="160" t="e">
        <f t="shared" si="377"/>
        <v>#N/A</v>
      </c>
      <c r="JM33" s="162" t="e">
        <f t="shared" si="378"/>
        <v>#N/A</v>
      </c>
      <c r="JN33" s="181" t="e">
        <f t="shared" si="379"/>
        <v>#N/A</v>
      </c>
      <c r="JO33" s="185" t="e">
        <f t="shared" si="380"/>
        <v>#N/A</v>
      </c>
      <c r="JP33" s="162" t="e">
        <f t="shared" si="381"/>
        <v>#N/A</v>
      </c>
      <c r="JQ33" s="163" t="str">
        <f t="shared" si="382"/>
        <v>選手</v>
      </c>
      <c r="JR33" s="132"/>
      <c r="JS33" s="171">
        <v>9</v>
      </c>
      <c r="JT33" s="171" t="e">
        <f t="shared" si="266"/>
        <v>#REF!</v>
      </c>
      <c r="JU33" s="172" t="e">
        <f t="shared" si="267"/>
        <v>#REF!</v>
      </c>
      <c r="JV33" s="180" t="e">
        <f t="shared" si="268"/>
        <v>#REF!</v>
      </c>
      <c r="JW33" s="120" t="e">
        <f t="shared" si="269"/>
        <v>#N/A</v>
      </c>
      <c r="JX33" s="120" t="str">
        <f t="shared" si="270"/>
        <v/>
      </c>
      <c r="JY33" s="65"/>
      <c r="JZ33" s="65"/>
      <c r="KA33" s="65"/>
      <c r="KB33" s="65"/>
      <c r="KC33" s="65"/>
    </row>
    <row r="34" spans="1:289" ht="16.5" x14ac:dyDescent="0.4">
      <c r="A34" s="155">
        <f t="shared" si="265"/>
        <v>9</v>
      </c>
      <c r="B34" s="156" t="s">
        <v>3</v>
      </c>
      <c r="C34" s="157"/>
      <c r="D34" s="125" t="s">
        <v>156</v>
      </c>
      <c r="E34" s="126">
        <v>41214</v>
      </c>
      <c r="F34" s="127" t="s">
        <v>140</v>
      </c>
      <c r="G34" s="128">
        <f t="shared" ca="1" si="197"/>
        <v>79</v>
      </c>
      <c r="H34" s="129"/>
      <c r="I34" s="129"/>
      <c r="J34" s="129"/>
      <c r="K34" s="129"/>
      <c r="L34" s="130">
        <v>89</v>
      </c>
      <c r="M34" s="130"/>
      <c r="N34" s="130">
        <v>96</v>
      </c>
      <c r="O34" s="130"/>
      <c r="P34" s="130"/>
      <c r="Q34" s="130"/>
      <c r="R34" s="130"/>
      <c r="S34" s="130"/>
      <c r="T34" s="130"/>
      <c r="U34" s="130"/>
      <c r="V34" s="130"/>
      <c r="W34" s="130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33">
        <f t="shared" si="275"/>
        <v>0</v>
      </c>
      <c r="AT34" s="199"/>
      <c r="AU34" s="200"/>
      <c r="AV34" s="136">
        <f t="shared" si="276"/>
        <v>1</v>
      </c>
      <c r="AW34" s="137" t="str">
        <f t="shared" ca="1" si="277"/>
        <v>強化会参加数不足</v>
      </c>
      <c r="AX34" s="137">
        <f t="shared" si="278"/>
        <v>101</v>
      </c>
      <c r="AY34" s="138">
        <f t="shared" si="279"/>
        <v>0</v>
      </c>
      <c r="AZ34" s="138">
        <f t="shared" si="280"/>
        <v>0</v>
      </c>
      <c r="BA34" s="138">
        <f t="shared" si="281"/>
        <v>0</v>
      </c>
      <c r="BB34" s="138">
        <f t="shared" si="282"/>
        <v>0</v>
      </c>
      <c r="BC34" s="138">
        <f t="shared" si="283"/>
        <v>0</v>
      </c>
      <c r="BD34" s="138">
        <f t="shared" si="284"/>
        <v>0</v>
      </c>
      <c r="BE34" s="138">
        <f t="shared" si="285"/>
        <v>0</v>
      </c>
      <c r="BF34" s="138">
        <f t="shared" si="286"/>
        <v>0</v>
      </c>
      <c r="BG34" s="138">
        <f t="shared" si="287"/>
        <v>0</v>
      </c>
      <c r="BH34" s="138">
        <f t="shared" si="288"/>
        <v>0</v>
      </c>
      <c r="BI34" s="138">
        <f t="shared" si="289"/>
        <v>0</v>
      </c>
      <c r="BJ34" s="138">
        <f t="shared" si="290"/>
        <v>0</v>
      </c>
      <c r="BK34" s="138">
        <f t="shared" si="291"/>
        <v>0</v>
      </c>
      <c r="BL34" s="138">
        <f t="shared" si="292"/>
        <v>0</v>
      </c>
      <c r="BM34" s="138">
        <f t="shared" si="293"/>
        <v>0</v>
      </c>
      <c r="BN34" s="138">
        <f t="shared" si="294"/>
        <v>0</v>
      </c>
      <c r="BO34" s="138">
        <f t="shared" si="295"/>
        <v>0</v>
      </c>
      <c r="BP34" s="138">
        <f t="shared" si="296"/>
        <v>0</v>
      </c>
      <c r="BQ34" s="138">
        <f t="shared" si="297"/>
        <v>0</v>
      </c>
      <c r="BR34" s="138">
        <f t="shared" si="298"/>
        <v>0</v>
      </c>
      <c r="BS34" s="138">
        <f t="shared" si="299"/>
        <v>0</v>
      </c>
      <c r="BT34" s="138">
        <f t="shared" si="300"/>
        <v>0</v>
      </c>
      <c r="BU34" s="138">
        <f t="shared" si="301"/>
        <v>0</v>
      </c>
      <c r="BV34" s="138">
        <f t="shared" si="302"/>
        <v>0</v>
      </c>
      <c r="BW34" s="138">
        <f t="shared" si="303"/>
        <v>0</v>
      </c>
      <c r="BX34" s="138">
        <f t="shared" si="304"/>
        <v>0</v>
      </c>
      <c r="BY34" s="138">
        <f t="shared" si="305"/>
        <v>0</v>
      </c>
      <c r="BZ34" s="138">
        <f t="shared" si="306"/>
        <v>0</v>
      </c>
      <c r="CA34" s="138">
        <f t="shared" si="307"/>
        <v>1</v>
      </c>
      <c r="CB34" s="138">
        <f t="shared" si="308"/>
        <v>0</v>
      </c>
      <c r="CC34" s="138">
        <f t="shared" si="309"/>
        <v>0</v>
      </c>
      <c r="CD34" s="138">
        <f t="shared" si="310"/>
        <v>0</v>
      </c>
      <c r="CE34" s="138">
        <f t="shared" si="311"/>
        <v>0</v>
      </c>
      <c r="CF34" s="138">
        <f t="shared" si="312"/>
        <v>0</v>
      </c>
      <c r="CG34" s="138">
        <f t="shared" si="313"/>
        <v>0</v>
      </c>
      <c r="CH34" s="138">
        <f t="shared" si="314"/>
        <v>0</v>
      </c>
      <c r="CI34" s="138">
        <f t="shared" si="100"/>
        <v>0</v>
      </c>
      <c r="CJ34" s="138">
        <f t="shared" si="101"/>
        <v>1</v>
      </c>
      <c r="CK34" s="138">
        <f t="shared" si="102"/>
        <v>0</v>
      </c>
      <c r="CL34" s="138">
        <f t="shared" si="103"/>
        <v>0</v>
      </c>
      <c r="CM34" s="139">
        <f t="shared" si="258"/>
        <v>101</v>
      </c>
      <c r="CN34" s="139">
        <f t="shared" si="258"/>
        <v>500</v>
      </c>
      <c r="CO34" s="139">
        <f t="shared" si="258"/>
        <v>500</v>
      </c>
      <c r="CP34" s="139">
        <f t="shared" si="258"/>
        <v>500</v>
      </c>
      <c r="CQ34" s="139">
        <f t="shared" si="258"/>
        <v>500</v>
      </c>
      <c r="CR34" s="139">
        <f t="shared" si="258"/>
        <v>500</v>
      </c>
      <c r="CS34" s="139">
        <f t="shared" si="258"/>
        <v>500</v>
      </c>
      <c r="CT34" s="139">
        <f t="shared" si="258"/>
        <v>500</v>
      </c>
      <c r="CU34" s="139">
        <f t="shared" si="258"/>
        <v>500</v>
      </c>
      <c r="CV34" s="139">
        <f t="shared" si="258"/>
        <v>500</v>
      </c>
      <c r="CW34" s="139">
        <f t="shared" si="259"/>
        <v>500</v>
      </c>
      <c r="CX34" s="139">
        <f t="shared" si="259"/>
        <v>500</v>
      </c>
      <c r="CY34" s="139">
        <f t="shared" si="259"/>
        <v>500</v>
      </c>
      <c r="CZ34" s="139">
        <f t="shared" si="259"/>
        <v>500</v>
      </c>
      <c r="DA34" s="139">
        <f t="shared" si="259"/>
        <v>500</v>
      </c>
      <c r="DB34" s="139">
        <f t="shared" si="259"/>
        <v>500</v>
      </c>
      <c r="DC34" s="139">
        <f t="shared" si="259"/>
        <v>500</v>
      </c>
      <c r="DD34" s="139">
        <f t="shared" si="259"/>
        <v>500</v>
      </c>
      <c r="DE34" s="139">
        <f t="shared" si="259"/>
        <v>500</v>
      </c>
      <c r="DF34" s="139">
        <f t="shared" si="259"/>
        <v>500</v>
      </c>
      <c r="DG34" s="139">
        <f t="shared" si="260"/>
        <v>500</v>
      </c>
      <c r="DH34" s="139">
        <f t="shared" si="260"/>
        <v>500</v>
      </c>
      <c r="DI34" s="139">
        <f t="shared" si="260"/>
        <v>500</v>
      </c>
      <c r="DJ34" s="139">
        <f t="shared" si="260"/>
        <v>500</v>
      </c>
      <c r="DK34" s="139">
        <f t="shared" si="260"/>
        <v>500</v>
      </c>
      <c r="DL34" s="139">
        <f t="shared" si="260"/>
        <v>500</v>
      </c>
      <c r="DM34" s="139">
        <f t="shared" si="260"/>
        <v>500</v>
      </c>
      <c r="DN34" s="139">
        <f t="shared" si="260"/>
        <v>500</v>
      </c>
      <c r="DO34" s="139">
        <f t="shared" si="260"/>
        <v>500</v>
      </c>
      <c r="DP34" s="139">
        <f t="shared" si="260"/>
        <v>500</v>
      </c>
      <c r="DQ34" s="140">
        <f t="shared" si="104"/>
        <v>2500</v>
      </c>
      <c r="DR34" s="140">
        <f t="shared" si="105"/>
        <v>500</v>
      </c>
      <c r="DS34" s="140">
        <f t="shared" si="106"/>
        <v>601</v>
      </c>
      <c r="DT34" s="140">
        <f t="shared" si="107"/>
        <v>300.5</v>
      </c>
      <c r="DU34" s="141">
        <f t="shared" si="108"/>
        <v>443</v>
      </c>
      <c r="DV34" s="139">
        <f t="shared" si="109"/>
        <v>0</v>
      </c>
      <c r="DW34" s="139">
        <f t="shared" si="110"/>
        <v>0</v>
      </c>
      <c r="DX34" s="139">
        <f t="shared" si="111"/>
        <v>0</v>
      </c>
      <c r="DY34" s="139">
        <f t="shared" si="112"/>
        <v>0</v>
      </c>
      <c r="DZ34" s="139">
        <f t="shared" si="113"/>
        <v>0</v>
      </c>
      <c r="EA34" s="139">
        <f t="shared" si="114"/>
        <v>0</v>
      </c>
      <c r="EB34" s="139">
        <f t="shared" si="115"/>
        <v>101</v>
      </c>
      <c r="EC34" s="139">
        <f t="shared" si="116"/>
        <v>0</v>
      </c>
      <c r="ED34" s="141">
        <f t="shared" si="117"/>
        <v>101</v>
      </c>
      <c r="EE34" s="142">
        <f t="shared" si="118"/>
        <v>1</v>
      </c>
      <c r="EF34" s="143" t="str">
        <f t="shared" si="315"/>
        <v>出場回数不足</v>
      </c>
      <c r="EG34" s="192">
        <f t="shared" si="120"/>
        <v>601</v>
      </c>
      <c r="EH34" s="192">
        <f t="shared" si="9"/>
        <v>1101</v>
      </c>
      <c r="EI34" s="139">
        <f t="shared" si="316"/>
        <v>500</v>
      </c>
      <c r="EJ34" s="139">
        <f t="shared" si="317"/>
        <v>500</v>
      </c>
      <c r="EK34" s="139">
        <f t="shared" si="318"/>
        <v>500</v>
      </c>
      <c r="EL34" s="139">
        <f t="shared" si="319"/>
        <v>500</v>
      </c>
      <c r="EM34" s="139">
        <f t="shared" si="320"/>
        <v>500</v>
      </c>
      <c r="EN34" s="139">
        <f t="shared" si="321"/>
        <v>500</v>
      </c>
      <c r="EO34" s="139">
        <f t="shared" si="322"/>
        <v>500</v>
      </c>
      <c r="EP34" s="139">
        <f t="shared" si="323"/>
        <v>500</v>
      </c>
      <c r="EQ34" s="139">
        <f t="shared" si="324"/>
        <v>500</v>
      </c>
      <c r="ER34" s="139">
        <f t="shared" si="325"/>
        <v>500</v>
      </c>
      <c r="ES34" s="139">
        <f t="shared" si="326"/>
        <v>500</v>
      </c>
      <c r="ET34" s="139">
        <f t="shared" si="327"/>
        <v>500</v>
      </c>
      <c r="EU34" s="139">
        <f t="shared" si="328"/>
        <v>500</v>
      </c>
      <c r="EV34" s="139">
        <f t="shared" si="329"/>
        <v>500</v>
      </c>
      <c r="EW34" s="139">
        <f t="shared" si="330"/>
        <v>500</v>
      </c>
      <c r="EX34" s="139">
        <f t="shared" si="331"/>
        <v>500</v>
      </c>
      <c r="EY34" s="139">
        <f t="shared" si="332"/>
        <v>500</v>
      </c>
      <c r="EZ34" s="139">
        <f t="shared" si="333"/>
        <v>500</v>
      </c>
      <c r="FA34" s="139">
        <f t="shared" si="334"/>
        <v>500</v>
      </c>
      <c r="FB34" s="139">
        <f t="shared" si="335"/>
        <v>500</v>
      </c>
      <c r="FC34" s="139">
        <f t="shared" si="336"/>
        <v>500</v>
      </c>
      <c r="FD34" s="139">
        <f t="shared" si="337"/>
        <v>500</v>
      </c>
      <c r="FE34" s="139">
        <f t="shared" si="338"/>
        <v>500</v>
      </c>
      <c r="FF34" s="139">
        <f t="shared" si="339"/>
        <v>500</v>
      </c>
      <c r="FG34" s="139">
        <f t="shared" si="340"/>
        <v>500</v>
      </c>
      <c r="FH34" s="139">
        <f t="shared" si="341"/>
        <v>500</v>
      </c>
      <c r="FI34" s="139">
        <f t="shared" si="342"/>
        <v>500</v>
      </c>
      <c r="FJ34" s="139">
        <f t="shared" si="343"/>
        <v>500</v>
      </c>
      <c r="FK34" s="139">
        <f t="shared" si="344"/>
        <v>500</v>
      </c>
      <c r="FL34" s="139">
        <f t="shared" si="344"/>
        <v>500</v>
      </c>
      <c r="FM34" s="139">
        <f t="shared" si="344"/>
        <v>500</v>
      </c>
      <c r="FN34" s="139">
        <f t="shared" si="344"/>
        <v>500</v>
      </c>
      <c r="FO34" s="139">
        <f t="shared" si="344"/>
        <v>500</v>
      </c>
      <c r="FP34" s="139">
        <f t="shared" si="344"/>
        <v>500</v>
      </c>
      <c r="FQ34" s="139">
        <f t="shared" si="344"/>
        <v>500</v>
      </c>
      <c r="FR34" s="139">
        <f t="shared" si="344"/>
        <v>500</v>
      </c>
      <c r="FS34" s="139">
        <f t="shared" si="344"/>
        <v>500</v>
      </c>
      <c r="FT34" s="139">
        <f t="shared" si="344"/>
        <v>500</v>
      </c>
      <c r="FU34" s="139">
        <f t="shared" si="344"/>
        <v>500</v>
      </c>
      <c r="FV34" s="139">
        <f t="shared" si="344"/>
        <v>500</v>
      </c>
      <c r="FW34" s="139">
        <f t="shared" si="344"/>
        <v>500</v>
      </c>
      <c r="FX34" s="139">
        <f t="shared" si="344"/>
        <v>500</v>
      </c>
      <c r="FY34" s="139">
        <f t="shared" si="344"/>
        <v>500</v>
      </c>
      <c r="FZ34" s="139">
        <f t="shared" si="344"/>
        <v>500</v>
      </c>
      <c r="GA34" s="139">
        <f t="shared" si="273"/>
        <v>500</v>
      </c>
      <c r="GB34" s="139">
        <f t="shared" si="273"/>
        <v>500</v>
      </c>
      <c r="GC34" s="139">
        <f t="shared" si="273"/>
        <v>500</v>
      </c>
      <c r="GD34" s="139">
        <f t="shared" si="273"/>
        <v>500</v>
      </c>
      <c r="GE34" s="139">
        <f t="shared" si="273"/>
        <v>500</v>
      </c>
      <c r="GF34" s="139">
        <f t="shared" si="273"/>
        <v>500</v>
      </c>
      <c r="GG34" s="139">
        <f t="shared" si="213"/>
        <v>500</v>
      </c>
      <c r="GH34" s="139">
        <f t="shared" si="213"/>
        <v>500</v>
      </c>
      <c r="GI34" s="139">
        <f t="shared" si="213"/>
        <v>500</v>
      </c>
      <c r="GJ34" s="139">
        <f t="shared" si="213"/>
        <v>500</v>
      </c>
      <c r="GK34" s="139">
        <f t="shared" si="213"/>
        <v>500</v>
      </c>
      <c r="GL34" s="139">
        <f t="shared" si="213"/>
        <v>500</v>
      </c>
      <c r="GM34" s="139">
        <f t="shared" si="150"/>
        <v>101</v>
      </c>
      <c r="GN34" s="139">
        <f t="shared" si="150"/>
        <v>500</v>
      </c>
      <c r="GO34" s="139">
        <f t="shared" si="150"/>
        <v>500</v>
      </c>
      <c r="GP34" s="139">
        <f t="shared" si="150"/>
        <v>500</v>
      </c>
      <c r="GQ34" s="139">
        <f t="shared" si="150"/>
        <v>500</v>
      </c>
      <c r="GR34" s="139">
        <f t="shared" si="150"/>
        <v>500</v>
      </c>
      <c r="GS34" s="139">
        <f t="shared" si="150"/>
        <v>500</v>
      </c>
      <c r="GT34" s="139">
        <f t="shared" si="150"/>
        <v>500</v>
      </c>
      <c r="GU34" s="139">
        <f t="shared" si="345"/>
        <v>101</v>
      </c>
      <c r="GV34" s="139">
        <f t="shared" si="346"/>
        <v>500</v>
      </c>
      <c r="GW34" s="139">
        <f t="shared" si="347"/>
        <v>500</v>
      </c>
      <c r="GX34" s="139">
        <f t="shared" si="348"/>
        <v>500</v>
      </c>
      <c r="GY34" s="139">
        <f t="shared" si="349"/>
        <v>500</v>
      </c>
      <c r="GZ34" s="139">
        <f t="shared" si="350"/>
        <v>500</v>
      </c>
      <c r="HA34" s="139">
        <f t="shared" si="351"/>
        <v>500</v>
      </c>
      <c r="HB34" s="139">
        <f t="shared" si="352"/>
        <v>500</v>
      </c>
      <c r="HC34" s="139"/>
      <c r="HD34" s="139">
        <f t="shared" si="353"/>
        <v>0</v>
      </c>
      <c r="HE34" s="139">
        <f t="shared" si="354"/>
        <v>0</v>
      </c>
      <c r="HF34" s="138">
        <f t="shared" ca="1" si="355"/>
        <v>0</v>
      </c>
      <c r="HG34" s="145" t="e">
        <f t="shared" si="50"/>
        <v>#REF!</v>
      </c>
      <c r="HH34" s="145"/>
      <c r="HI34" s="139" t="str">
        <f t="shared" si="356"/>
        <v>除外</v>
      </c>
      <c r="HJ34" s="146" t="e">
        <f t="shared" si="163"/>
        <v>#REF!</v>
      </c>
      <c r="HK34" s="146" t="e">
        <f t="shared" si="164"/>
        <v>#REF!</v>
      </c>
      <c r="HL34" s="146" t="e">
        <f t="shared" si="165"/>
        <v>#REF!</v>
      </c>
      <c r="HM34" s="146" t="e">
        <f t="shared" si="357"/>
        <v>#REF!</v>
      </c>
      <c r="HN34" s="146" t="e">
        <f t="shared" ca="1" si="358"/>
        <v>#REF!</v>
      </c>
      <c r="HO34" s="139" t="str">
        <f t="shared" si="168"/>
        <v/>
      </c>
      <c r="HP34" s="139" t="str">
        <f t="shared" si="169"/>
        <v/>
      </c>
      <c r="HQ34" s="139" t="str">
        <f t="shared" si="359"/>
        <v>佐藤　周平</v>
      </c>
      <c r="HR34" s="147">
        <f t="shared" si="53"/>
        <v>11101</v>
      </c>
      <c r="HS34" s="148" t="str">
        <f t="shared" si="360"/>
        <v>資格基準未達</v>
      </c>
      <c r="HT34" s="141" t="str">
        <f t="shared" ca="1" si="361"/>
        <v>強化会参加数不足</v>
      </c>
      <c r="HU34" s="148">
        <f t="shared" si="362"/>
        <v>13101</v>
      </c>
      <c r="HV34" s="148">
        <f t="shared" si="174"/>
        <v>13101</v>
      </c>
      <c r="HW34" s="139" t="str">
        <f t="shared" si="56"/>
        <v/>
      </c>
      <c r="HX34" s="146" t="str">
        <f t="shared" si="175"/>
        <v/>
      </c>
      <c r="HY34" s="149">
        <f t="shared" si="176"/>
        <v>443</v>
      </c>
      <c r="HZ34" s="139">
        <f>SMALL(($EI34:$EK34,$EM34:$FJ34),HZ$4)</f>
        <v>500</v>
      </c>
      <c r="IA34" s="139">
        <f>SMALL(($EI34:$EK34,$EM34:$FJ34),IA$4)</f>
        <v>500</v>
      </c>
      <c r="IB34" s="139">
        <f>SMALL(($EI34:$EK34,$EM34:$FJ34),IB$4)</f>
        <v>500</v>
      </c>
      <c r="IC34" s="139">
        <f>SMALL(($EI34:$EK34,$EM34:$FJ34),IC$4)</f>
        <v>500</v>
      </c>
      <c r="ID34" s="139">
        <f>SMALL(($EI34:$EK34,$EM34:$FJ34),ID$4)</f>
        <v>500</v>
      </c>
      <c r="IE34" s="139">
        <f t="shared" si="177"/>
        <v>101</v>
      </c>
      <c r="IF34" s="139">
        <f t="shared" si="177"/>
        <v>500</v>
      </c>
      <c r="IG34" s="139"/>
      <c r="IH34" s="139" t="str">
        <f t="shared" si="178"/>
        <v/>
      </c>
      <c r="II34" s="139"/>
      <c r="IJ34" s="139" t="e">
        <f t="shared" si="363"/>
        <v>#REF!</v>
      </c>
      <c r="IK34" s="146" t="e">
        <f t="shared" si="180"/>
        <v>#REF!</v>
      </c>
      <c r="IL34" s="146" t="e">
        <f t="shared" si="181"/>
        <v>#REF!</v>
      </c>
      <c r="IM34" s="146" t="e">
        <f t="shared" si="182"/>
        <v>#REF!</v>
      </c>
      <c r="IN34" s="146" t="e">
        <f t="shared" si="364"/>
        <v>#REF!</v>
      </c>
      <c r="IO34" s="146" t="e">
        <f t="shared" ca="1" si="365"/>
        <v>#REF!</v>
      </c>
      <c r="IP34" s="139" t="e">
        <f t="shared" si="59"/>
        <v>#REF!</v>
      </c>
      <c r="IQ34" s="139" t="e">
        <f t="shared" si="185"/>
        <v>#REF!</v>
      </c>
      <c r="IR34" s="139" t="str">
        <f t="shared" si="366"/>
        <v>佐藤　周平</v>
      </c>
      <c r="IS34" s="150" t="e">
        <f t="shared" si="60"/>
        <v>#REF!</v>
      </c>
      <c r="IT34" s="139" t="str">
        <f t="shared" si="367"/>
        <v>資格基準未達</v>
      </c>
      <c r="IU34" s="141" t="str">
        <f t="shared" ca="1" si="368"/>
        <v>強化会参加数不足</v>
      </c>
      <c r="IV34" s="147" t="e">
        <f t="shared" si="369"/>
        <v>#REF!</v>
      </c>
      <c r="IW34" s="147" t="e">
        <f t="shared" si="190"/>
        <v>#REF!</v>
      </c>
      <c r="IX34" s="141">
        <f t="shared" si="370"/>
        <v>443</v>
      </c>
      <c r="IY34" s="141" t="e">
        <f t="shared" si="242"/>
        <v>#REF!</v>
      </c>
      <c r="IZ34" s="146" t="e">
        <f t="shared" si="192"/>
        <v>#REF!</v>
      </c>
      <c r="JA34" s="139" t="str">
        <f t="shared" si="193"/>
        <v/>
      </c>
      <c r="JB34" s="132"/>
      <c r="JC34" s="160">
        <v>4</v>
      </c>
      <c r="JD34" s="161" t="e">
        <f t="shared" si="371"/>
        <v>#N/A</v>
      </c>
      <c r="JE34" s="162" t="e">
        <f t="shared" si="372"/>
        <v>#N/A</v>
      </c>
      <c r="JF34" s="162" t="e">
        <f t="shared" si="373"/>
        <v>#N/A</v>
      </c>
      <c r="JG34" s="162" t="e">
        <f>VLOOKUP($JC34,$HP$5:$HY$64,10,FALSE)</f>
        <v>#N/A</v>
      </c>
      <c r="JH34" s="162" t="e">
        <f t="shared" si="375"/>
        <v>#N/A</v>
      </c>
      <c r="JI34" s="163" t="str">
        <f t="shared" si="376"/>
        <v>選手</v>
      </c>
      <c r="JJ34" s="154"/>
      <c r="JK34" s="160">
        <v>4</v>
      </c>
      <c r="JL34" s="160" t="e">
        <f>IF($IY$3=1,VLOOKUP($JC35,$HP$5:$HT$64,2,FALSE)&amp;" (A)",VLOOKUP($JK34,$IQ$5:$JA$64,2,FALSE))</f>
        <v>#REF!</v>
      </c>
      <c r="JM34" s="162" t="e">
        <f>IF($IY$3=1,TEXT(VLOOKUP($JC35,$HP$5:$HW$64,8,FALSE),"0.000")&amp;" (除シニア)",TEXT(VLOOKUP($JK34,$IQ$5:$JA$64,4,FALSE),"0.000"))</f>
        <v>#REF!</v>
      </c>
      <c r="JN34" s="181" t="e">
        <f>IF($IY$3=1,VLOOKUP($JC35,$HP$5:$HT$64,5,FALSE),VLOOKUP($JK34,$IQ$5:$JA$64,5,FALSE))</f>
        <v>#REF!</v>
      </c>
      <c r="JO34" s="185" t="e">
        <f>IF($IY$3=1,VLOOKUP($JC35,$HP$5:$HY$64,10,FALSE),VLOOKUP($JK34,$IQ$5:$JA$64,8,FALSE))</f>
        <v>#REF!</v>
      </c>
      <c r="JP34" s="162" t="e">
        <f t="shared" si="381"/>
        <v>#N/A</v>
      </c>
      <c r="JQ34" s="163" t="str">
        <f t="shared" si="382"/>
        <v>選手</v>
      </c>
      <c r="JR34" s="132"/>
      <c r="JS34" s="171">
        <v>10</v>
      </c>
      <c r="JT34" s="171" t="e">
        <f t="shared" si="266"/>
        <v>#REF!</v>
      </c>
      <c r="JU34" s="172" t="e">
        <f t="shared" si="267"/>
        <v>#REF!</v>
      </c>
      <c r="JV34" s="180" t="e">
        <f t="shared" si="268"/>
        <v>#REF!</v>
      </c>
      <c r="JW34" s="120" t="e">
        <f t="shared" si="269"/>
        <v>#N/A</v>
      </c>
      <c r="JX34" s="120" t="str">
        <f t="shared" si="270"/>
        <v/>
      </c>
      <c r="JY34" s="65"/>
      <c r="JZ34" s="65"/>
      <c r="KA34" s="65"/>
      <c r="KB34" s="65"/>
      <c r="KC34" s="65"/>
    </row>
    <row r="35" spans="1:289" ht="16.5" x14ac:dyDescent="0.4">
      <c r="A35" s="155">
        <f t="shared" si="265"/>
        <v>10</v>
      </c>
      <c r="B35" s="156" t="s">
        <v>3</v>
      </c>
      <c r="C35" s="157"/>
      <c r="D35" s="125" t="s">
        <v>158</v>
      </c>
      <c r="E35" s="126">
        <v>41518</v>
      </c>
      <c r="F35" s="127"/>
      <c r="G35" s="128">
        <f t="shared" ca="1" si="197"/>
        <v>69</v>
      </c>
      <c r="H35" s="129"/>
      <c r="I35" s="129"/>
      <c r="J35" s="129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3">
        <f t="shared" si="275"/>
        <v>2</v>
      </c>
      <c r="AT35" s="199"/>
      <c r="AU35" s="200"/>
      <c r="AV35" s="136">
        <f t="shared" si="276"/>
        <v>0</v>
      </c>
      <c r="AW35" s="137" t="str">
        <f t="shared" ca="1" si="277"/>
        <v>強化会参加数不足</v>
      </c>
      <c r="AX35" s="137">
        <f t="shared" si="278"/>
        <v>92.5</v>
      </c>
      <c r="AY35" s="138">
        <f t="shared" si="279"/>
        <v>0</v>
      </c>
      <c r="AZ35" s="138">
        <f t="shared" si="280"/>
        <v>0</v>
      </c>
      <c r="BA35" s="138">
        <f t="shared" si="281"/>
        <v>0</v>
      </c>
      <c r="BB35" s="138">
        <f t="shared" si="282"/>
        <v>0</v>
      </c>
      <c r="BC35" s="138">
        <f t="shared" si="283"/>
        <v>1</v>
      </c>
      <c r="BD35" s="138">
        <f t="shared" si="284"/>
        <v>0</v>
      </c>
      <c r="BE35" s="138">
        <f t="shared" si="285"/>
        <v>1</v>
      </c>
      <c r="BF35" s="138">
        <f t="shared" si="286"/>
        <v>0</v>
      </c>
      <c r="BG35" s="138">
        <f t="shared" si="287"/>
        <v>0</v>
      </c>
      <c r="BH35" s="138">
        <f t="shared" si="288"/>
        <v>0</v>
      </c>
      <c r="BI35" s="138">
        <f t="shared" si="289"/>
        <v>0</v>
      </c>
      <c r="BJ35" s="138">
        <f t="shared" si="290"/>
        <v>0</v>
      </c>
      <c r="BK35" s="138">
        <f t="shared" si="291"/>
        <v>0</v>
      </c>
      <c r="BL35" s="138">
        <f t="shared" si="292"/>
        <v>0</v>
      </c>
      <c r="BM35" s="138">
        <f t="shared" si="293"/>
        <v>0</v>
      </c>
      <c r="BN35" s="138">
        <f t="shared" si="294"/>
        <v>0</v>
      </c>
      <c r="BO35" s="138">
        <f t="shared" si="295"/>
        <v>0</v>
      </c>
      <c r="BP35" s="138">
        <f t="shared" si="296"/>
        <v>0</v>
      </c>
      <c r="BQ35" s="138">
        <f t="shared" si="297"/>
        <v>0</v>
      </c>
      <c r="BR35" s="138">
        <f t="shared" si="298"/>
        <v>0</v>
      </c>
      <c r="BS35" s="138">
        <f t="shared" si="299"/>
        <v>0</v>
      </c>
      <c r="BT35" s="138">
        <f t="shared" si="300"/>
        <v>0</v>
      </c>
      <c r="BU35" s="138">
        <f t="shared" si="301"/>
        <v>0</v>
      </c>
      <c r="BV35" s="138">
        <f t="shared" si="302"/>
        <v>0</v>
      </c>
      <c r="BW35" s="138">
        <f t="shared" si="303"/>
        <v>0</v>
      </c>
      <c r="BX35" s="138">
        <f t="shared" si="304"/>
        <v>0</v>
      </c>
      <c r="BY35" s="138">
        <f t="shared" si="305"/>
        <v>0</v>
      </c>
      <c r="BZ35" s="138">
        <f t="shared" si="306"/>
        <v>0</v>
      </c>
      <c r="CA35" s="138">
        <f t="shared" si="307"/>
        <v>0</v>
      </c>
      <c r="CB35" s="138">
        <f t="shared" si="308"/>
        <v>0</v>
      </c>
      <c r="CC35" s="138">
        <f t="shared" si="309"/>
        <v>0</v>
      </c>
      <c r="CD35" s="138">
        <f t="shared" si="310"/>
        <v>0</v>
      </c>
      <c r="CE35" s="138">
        <f t="shared" si="311"/>
        <v>0</v>
      </c>
      <c r="CF35" s="138">
        <f t="shared" si="312"/>
        <v>0</v>
      </c>
      <c r="CG35" s="138">
        <f t="shared" si="313"/>
        <v>0</v>
      </c>
      <c r="CH35" s="138">
        <f t="shared" si="314"/>
        <v>0</v>
      </c>
      <c r="CI35" s="138">
        <f t="shared" si="100"/>
        <v>2</v>
      </c>
      <c r="CJ35" s="138">
        <f t="shared" si="101"/>
        <v>0</v>
      </c>
      <c r="CK35" s="138">
        <f t="shared" si="102"/>
        <v>0</v>
      </c>
      <c r="CL35" s="138">
        <f t="shared" si="103"/>
        <v>0</v>
      </c>
      <c r="CM35" s="139">
        <f t="shared" ref="CM35:CV44" si="383">SMALL($FK35:$GN35,CM$3)</f>
        <v>89</v>
      </c>
      <c r="CN35" s="139">
        <f t="shared" si="383"/>
        <v>96</v>
      </c>
      <c r="CO35" s="139">
        <f t="shared" si="383"/>
        <v>500</v>
      </c>
      <c r="CP35" s="139">
        <f t="shared" si="383"/>
        <v>500</v>
      </c>
      <c r="CQ35" s="139">
        <f t="shared" si="383"/>
        <v>500</v>
      </c>
      <c r="CR35" s="139">
        <f t="shared" si="383"/>
        <v>500</v>
      </c>
      <c r="CS35" s="139">
        <f t="shared" si="383"/>
        <v>500</v>
      </c>
      <c r="CT35" s="139">
        <f t="shared" si="383"/>
        <v>500</v>
      </c>
      <c r="CU35" s="139">
        <f t="shared" si="383"/>
        <v>500</v>
      </c>
      <c r="CV35" s="139">
        <f t="shared" si="383"/>
        <v>500</v>
      </c>
      <c r="CW35" s="139">
        <f t="shared" ref="CW35:DF44" si="384">SMALL($FK35:$GN35,CW$3)</f>
        <v>500</v>
      </c>
      <c r="CX35" s="139">
        <f t="shared" si="384"/>
        <v>500</v>
      </c>
      <c r="CY35" s="139">
        <f t="shared" si="384"/>
        <v>500</v>
      </c>
      <c r="CZ35" s="139">
        <f t="shared" si="384"/>
        <v>500</v>
      </c>
      <c r="DA35" s="139">
        <f t="shared" si="384"/>
        <v>500</v>
      </c>
      <c r="DB35" s="139">
        <f t="shared" si="384"/>
        <v>500</v>
      </c>
      <c r="DC35" s="139">
        <f t="shared" si="384"/>
        <v>500</v>
      </c>
      <c r="DD35" s="139">
        <f t="shared" si="384"/>
        <v>500</v>
      </c>
      <c r="DE35" s="139">
        <f t="shared" si="384"/>
        <v>500</v>
      </c>
      <c r="DF35" s="139">
        <f t="shared" si="384"/>
        <v>500</v>
      </c>
      <c r="DG35" s="139">
        <f t="shared" ref="DG35:DP44" si="385">SMALL($FK35:$GN35,DG$3)</f>
        <v>500</v>
      </c>
      <c r="DH35" s="139">
        <f t="shared" si="385"/>
        <v>500</v>
      </c>
      <c r="DI35" s="139">
        <f t="shared" si="385"/>
        <v>500</v>
      </c>
      <c r="DJ35" s="139">
        <f t="shared" si="385"/>
        <v>500</v>
      </c>
      <c r="DK35" s="139">
        <f t="shared" si="385"/>
        <v>500</v>
      </c>
      <c r="DL35" s="139">
        <f t="shared" si="385"/>
        <v>500</v>
      </c>
      <c r="DM35" s="139">
        <f t="shared" si="385"/>
        <v>500</v>
      </c>
      <c r="DN35" s="139">
        <f t="shared" si="385"/>
        <v>500</v>
      </c>
      <c r="DO35" s="139">
        <f t="shared" si="385"/>
        <v>500</v>
      </c>
      <c r="DP35" s="139">
        <f t="shared" si="385"/>
        <v>500</v>
      </c>
      <c r="DQ35" s="140">
        <f t="shared" si="104"/>
        <v>2096</v>
      </c>
      <c r="DR35" s="140">
        <f t="shared" si="105"/>
        <v>419.2</v>
      </c>
      <c r="DS35" s="140">
        <f t="shared" si="106"/>
        <v>1000</v>
      </c>
      <c r="DT35" s="140">
        <f t="shared" si="107"/>
        <v>500</v>
      </c>
      <c r="DU35" s="141">
        <f t="shared" si="108"/>
        <v>442.28571428571428</v>
      </c>
      <c r="DV35" s="139">
        <f t="shared" si="109"/>
        <v>89</v>
      </c>
      <c r="DW35" s="139">
        <f t="shared" si="110"/>
        <v>96</v>
      </c>
      <c r="DX35" s="139">
        <f t="shared" si="111"/>
        <v>0</v>
      </c>
      <c r="DY35" s="139">
        <f t="shared" si="112"/>
        <v>0</v>
      </c>
      <c r="DZ35" s="139">
        <f t="shared" si="113"/>
        <v>0</v>
      </c>
      <c r="EA35" s="139">
        <f t="shared" si="114"/>
        <v>0</v>
      </c>
      <c r="EB35" s="139">
        <f t="shared" si="115"/>
        <v>0</v>
      </c>
      <c r="EC35" s="139">
        <f t="shared" si="116"/>
        <v>0</v>
      </c>
      <c r="ED35" s="141">
        <f t="shared" si="117"/>
        <v>96</v>
      </c>
      <c r="EE35" s="142">
        <f t="shared" si="118"/>
        <v>2</v>
      </c>
      <c r="EF35" s="143" t="str">
        <f t="shared" si="315"/>
        <v>出場回数不足</v>
      </c>
      <c r="EG35" s="192">
        <f t="shared" si="120"/>
        <v>596</v>
      </c>
      <c r="EH35" s="192">
        <f t="shared" si="9"/>
        <v>1096</v>
      </c>
      <c r="EI35" s="139">
        <f t="shared" si="316"/>
        <v>500</v>
      </c>
      <c r="EJ35" s="139">
        <f t="shared" si="317"/>
        <v>500</v>
      </c>
      <c r="EK35" s="139">
        <f t="shared" si="318"/>
        <v>500</v>
      </c>
      <c r="EL35" s="139">
        <f t="shared" si="319"/>
        <v>500</v>
      </c>
      <c r="EM35" s="139">
        <f t="shared" si="320"/>
        <v>89</v>
      </c>
      <c r="EN35" s="139">
        <f t="shared" si="321"/>
        <v>500</v>
      </c>
      <c r="EO35" s="139">
        <f t="shared" si="322"/>
        <v>96</v>
      </c>
      <c r="EP35" s="139">
        <f t="shared" si="323"/>
        <v>500</v>
      </c>
      <c r="EQ35" s="139">
        <f t="shared" si="324"/>
        <v>500</v>
      </c>
      <c r="ER35" s="139">
        <f t="shared" si="325"/>
        <v>500</v>
      </c>
      <c r="ES35" s="139">
        <f t="shared" si="326"/>
        <v>500</v>
      </c>
      <c r="ET35" s="139">
        <f t="shared" si="327"/>
        <v>500</v>
      </c>
      <c r="EU35" s="139">
        <f t="shared" si="328"/>
        <v>500</v>
      </c>
      <c r="EV35" s="139">
        <f t="shared" si="329"/>
        <v>500</v>
      </c>
      <c r="EW35" s="139">
        <f t="shared" si="330"/>
        <v>500</v>
      </c>
      <c r="EX35" s="139">
        <f t="shared" si="331"/>
        <v>500</v>
      </c>
      <c r="EY35" s="139">
        <f t="shared" si="332"/>
        <v>500</v>
      </c>
      <c r="EZ35" s="139">
        <f t="shared" si="333"/>
        <v>500</v>
      </c>
      <c r="FA35" s="139">
        <f t="shared" si="334"/>
        <v>500</v>
      </c>
      <c r="FB35" s="139">
        <f t="shared" si="335"/>
        <v>500</v>
      </c>
      <c r="FC35" s="139">
        <f t="shared" si="336"/>
        <v>500</v>
      </c>
      <c r="FD35" s="139">
        <f t="shared" si="337"/>
        <v>500</v>
      </c>
      <c r="FE35" s="139">
        <f t="shared" si="338"/>
        <v>500</v>
      </c>
      <c r="FF35" s="139">
        <f t="shared" si="339"/>
        <v>500</v>
      </c>
      <c r="FG35" s="139">
        <f t="shared" si="340"/>
        <v>500</v>
      </c>
      <c r="FH35" s="139">
        <f t="shared" si="341"/>
        <v>500</v>
      </c>
      <c r="FI35" s="139">
        <f t="shared" si="342"/>
        <v>500</v>
      </c>
      <c r="FJ35" s="139">
        <f t="shared" si="343"/>
        <v>500</v>
      </c>
      <c r="FK35" s="139">
        <f t="shared" si="344"/>
        <v>89</v>
      </c>
      <c r="FL35" s="139">
        <f t="shared" si="344"/>
        <v>96</v>
      </c>
      <c r="FM35" s="139">
        <f t="shared" si="344"/>
        <v>500</v>
      </c>
      <c r="FN35" s="139">
        <f t="shared" si="344"/>
        <v>500</v>
      </c>
      <c r="FO35" s="139">
        <f t="shared" si="344"/>
        <v>500</v>
      </c>
      <c r="FP35" s="139">
        <f t="shared" si="344"/>
        <v>500</v>
      </c>
      <c r="FQ35" s="139">
        <f t="shared" si="344"/>
        <v>500</v>
      </c>
      <c r="FR35" s="139">
        <f t="shared" si="344"/>
        <v>500</v>
      </c>
      <c r="FS35" s="139">
        <f t="shared" si="344"/>
        <v>500</v>
      </c>
      <c r="FT35" s="139">
        <f t="shared" si="344"/>
        <v>500</v>
      </c>
      <c r="FU35" s="139">
        <f t="shared" si="344"/>
        <v>500</v>
      </c>
      <c r="FV35" s="139">
        <f t="shared" si="344"/>
        <v>500</v>
      </c>
      <c r="FW35" s="139">
        <f t="shared" si="344"/>
        <v>500</v>
      </c>
      <c r="FX35" s="139">
        <f t="shared" si="344"/>
        <v>500</v>
      </c>
      <c r="FY35" s="139">
        <f t="shared" si="344"/>
        <v>500</v>
      </c>
      <c r="FZ35" s="139">
        <f t="shared" si="344"/>
        <v>500</v>
      </c>
      <c r="GA35" s="139">
        <f t="shared" si="273"/>
        <v>500</v>
      </c>
      <c r="GB35" s="139">
        <f t="shared" si="273"/>
        <v>500</v>
      </c>
      <c r="GC35" s="139">
        <f t="shared" si="273"/>
        <v>500</v>
      </c>
      <c r="GD35" s="139">
        <f t="shared" si="273"/>
        <v>500</v>
      </c>
      <c r="GE35" s="139">
        <f t="shared" si="273"/>
        <v>500</v>
      </c>
      <c r="GF35" s="139">
        <f t="shared" si="273"/>
        <v>500</v>
      </c>
      <c r="GG35" s="139">
        <f t="shared" si="213"/>
        <v>500</v>
      </c>
      <c r="GH35" s="139">
        <f t="shared" si="213"/>
        <v>500</v>
      </c>
      <c r="GI35" s="139">
        <f t="shared" si="213"/>
        <v>500</v>
      </c>
      <c r="GJ35" s="139">
        <f t="shared" si="213"/>
        <v>500</v>
      </c>
      <c r="GK35" s="139">
        <f t="shared" si="213"/>
        <v>500</v>
      </c>
      <c r="GL35" s="139">
        <f t="shared" si="213"/>
        <v>500</v>
      </c>
      <c r="GM35" s="139">
        <f t="shared" si="150"/>
        <v>500</v>
      </c>
      <c r="GN35" s="139">
        <f t="shared" si="150"/>
        <v>500</v>
      </c>
      <c r="GO35" s="139">
        <f t="shared" si="150"/>
        <v>500</v>
      </c>
      <c r="GP35" s="139">
        <f t="shared" si="150"/>
        <v>500</v>
      </c>
      <c r="GQ35" s="139">
        <f t="shared" si="150"/>
        <v>500</v>
      </c>
      <c r="GR35" s="139">
        <f t="shared" si="150"/>
        <v>500</v>
      </c>
      <c r="GS35" s="139">
        <f t="shared" si="150"/>
        <v>500</v>
      </c>
      <c r="GT35" s="139">
        <f t="shared" si="150"/>
        <v>500</v>
      </c>
      <c r="GU35" s="139">
        <f t="shared" si="345"/>
        <v>500</v>
      </c>
      <c r="GV35" s="139">
        <f t="shared" si="346"/>
        <v>500</v>
      </c>
      <c r="GW35" s="139">
        <f t="shared" si="347"/>
        <v>500</v>
      </c>
      <c r="GX35" s="139">
        <f t="shared" si="348"/>
        <v>500</v>
      </c>
      <c r="GY35" s="139">
        <f t="shared" si="349"/>
        <v>500</v>
      </c>
      <c r="GZ35" s="139">
        <f t="shared" si="350"/>
        <v>500</v>
      </c>
      <c r="HA35" s="139">
        <f t="shared" si="351"/>
        <v>500</v>
      </c>
      <c r="HB35" s="139">
        <f t="shared" si="352"/>
        <v>500</v>
      </c>
      <c r="HC35" s="139"/>
      <c r="HD35" s="139">
        <f t="shared" si="353"/>
        <v>0</v>
      </c>
      <c r="HE35" s="139">
        <f t="shared" si="354"/>
        <v>0</v>
      </c>
      <c r="HF35" s="138">
        <f t="shared" ca="1" si="355"/>
        <v>0</v>
      </c>
      <c r="HG35" s="145" t="e">
        <f t="shared" si="50"/>
        <v>#REF!</v>
      </c>
      <c r="HH35" s="145"/>
      <c r="HI35" s="139" t="str">
        <f t="shared" si="356"/>
        <v>除外</v>
      </c>
      <c r="HJ35" s="146" t="e">
        <f t="shared" si="163"/>
        <v>#REF!</v>
      </c>
      <c r="HK35" s="146" t="e">
        <f t="shared" si="164"/>
        <v>#REF!</v>
      </c>
      <c r="HL35" s="146" t="e">
        <f t="shared" si="165"/>
        <v>#REF!</v>
      </c>
      <c r="HM35" s="146" t="e">
        <f t="shared" si="357"/>
        <v>#REF!</v>
      </c>
      <c r="HN35" s="146" t="e">
        <f t="shared" ca="1" si="358"/>
        <v>#REF!</v>
      </c>
      <c r="HO35" s="139" t="str">
        <f t="shared" si="168"/>
        <v/>
      </c>
      <c r="HP35" s="139" t="str">
        <f t="shared" si="169"/>
        <v/>
      </c>
      <c r="HQ35" s="139" t="str">
        <f t="shared" si="359"/>
        <v>笊畑　浩樹</v>
      </c>
      <c r="HR35" s="147">
        <f t="shared" si="53"/>
        <v>11096</v>
      </c>
      <c r="HS35" s="148" t="str">
        <f t="shared" si="360"/>
        <v>資格基準未達</v>
      </c>
      <c r="HT35" s="141" t="str">
        <f t="shared" ca="1" si="361"/>
        <v>強化会参加数不足</v>
      </c>
      <c r="HU35" s="148">
        <f t="shared" si="362"/>
        <v>13096</v>
      </c>
      <c r="HV35" s="148">
        <f t="shared" si="174"/>
        <v>13096</v>
      </c>
      <c r="HW35" s="139" t="str">
        <f t="shared" si="56"/>
        <v/>
      </c>
      <c r="HX35" s="146" t="str">
        <f t="shared" si="175"/>
        <v/>
      </c>
      <c r="HY35" s="149">
        <f t="shared" si="176"/>
        <v>442.28571428571428</v>
      </c>
      <c r="HZ35" s="139">
        <f>SMALL(($EI35:$EK35,$EM35:$FJ35),HZ$4)</f>
        <v>96</v>
      </c>
      <c r="IA35" s="139">
        <f>SMALL(($EI35:$EK35,$EM35:$FJ35),IA$4)</f>
        <v>500</v>
      </c>
      <c r="IB35" s="139">
        <f>SMALL(($EI35:$EK35,$EM35:$FJ35),IB$4)</f>
        <v>500</v>
      </c>
      <c r="IC35" s="139">
        <f>SMALL(($EI35:$EK35,$EM35:$FJ35),IC$4)</f>
        <v>500</v>
      </c>
      <c r="ID35" s="139">
        <f>SMALL(($EI35:$EK35,$EM35:$FJ35),ID$4)</f>
        <v>500</v>
      </c>
      <c r="IE35" s="139">
        <f t="shared" si="177"/>
        <v>500</v>
      </c>
      <c r="IF35" s="139">
        <f t="shared" si="177"/>
        <v>500</v>
      </c>
      <c r="IG35" s="139"/>
      <c r="IH35" s="139" t="str">
        <f t="shared" si="178"/>
        <v/>
      </c>
      <c r="II35" s="139"/>
      <c r="IJ35" s="139" t="e">
        <f t="shared" si="363"/>
        <v>#REF!</v>
      </c>
      <c r="IK35" s="146" t="e">
        <f t="shared" si="180"/>
        <v>#REF!</v>
      </c>
      <c r="IL35" s="146" t="e">
        <f t="shared" si="181"/>
        <v>#REF!</v>
      </c>
      <c r="IM35" s="146" t="e">
        <f t="shared" si="182"/>
        <v>#REF!</v>
      </c>
      <c r="IN35" s="146" t="e">
        <f t="shared" si="364"/>
        <v>#REF!</v>
      </c>
      <c r="IO35" s="146" t="e">
        <f t="shared" ca="1" si="365"/>
        <v>#REF!</v>
      </c>
      <c r="IP35" s="139" t="e">
        <f t="shared" si="59"/>
        <v>#REF!</v>
      </c>
      <c r="IQ35" s="139" t="e">
        <f t="shared" si="185"/>
        <v>#REF!</v>
      </c>
      <c r="IR35" s="139" t="str">
        <f t="shared" si="366"/>
        <v>笊畑　浩樹</v>
      </c>
      <c r="IS35" s="150" t="e">
        <f t="shared" si="60"/>
        <v>#REF!</v>
      </c>
      <c r="IT35" s="139" t="str">
        <f t="shared" si="367"/>
        <v>資格基準未達</v>
      </c>
      <c r="IU35" s="141" t="str">
        <f t="shared" ca="1" si="368"/>
        <v>強化会参加数不足</v>
      </c>
      <c r="IV35" s="147" t="e">
        <f t="shared" si="369"/>
        <v>#REF!</v>
      </c>
      <c r="IW35" s="147" t="e">
        <f t="shared" si="190"/>
        <v>#REF!</v>
      </c>
      <c r="IX35" s="141">
        <f t="shared" si="370"/>
        <v>442.28571428571428</v>
      </c>
      <c r="IY35" s="141" t="e">
        <f t="shared" si="242"/>
        <v>#REF!</v>
      </c>
      <c r="IZ35" s="146" t="e">
        <f t="shared" si="192"/>
        <v>#REF!</v>
      </c>
      <c r="JA35" s="139" t="str">
        <f t="shared" si="193"/>
        <v/>
      </c>
      <c r="JB35" s="132"/>
      <c r="JC35" s="160">
        <v>5</v>
      </c>
      <c r="JD35" s="161" t="e">
        <f>IF($IY$3=1,VLOOKUP($JC36,$HP$5:$HT$64,2,FALSE),VLOOKUP($JC35,$HP$5:$HT$64,2,FALSE))</f>
        <v>#REF!</v>
      </c>
      <c r="JE35" s="162" t="e">
        <f>IF($IY$3=1,VLOOKUP($JC36,$HP$5:$HT$64,4,FALSE),VLOOKUP($JC35,$HP$5:$HT$64,4,FALSE))</f>
        <v>#REF!</v>
      </c>
      <c r="JF35" s="162" t="e">
        <f>IF($IY$3=1,VLOOKUP($JC36,$HP$5:$HT$64,5,FALSE),VLOOKUP($JC35,$HP$5:$HT$64,5,FALSE))</f>
        <v>#REF!</v>
      </c>
      <c r="JG35" s="162" t="e">
        <f>IF($IY$3=1,VLOOKUP($JC36,$HP$5:$HY$64,10,FALSE),VLOOKUP($JC35,$HP$5:$HY$64,10,FALSE))</f>
        <v>#REF!</v>
      </c>
      <c r="JH35" s="162" t="e">
        <f>IF($IY$3=1,VLOOKUP($JC36,$HP$5:$IH$64,19,FALSE),VLOOKUP($JC35,$HP$5:$IH$64,19,FALSE))</f>
        <v>#REF!</v>
      </c>
      <c r="JI35" s="163" t="str">
        <f t="shared" si="376"/>
        <v>補欠</v>
      </c>
      <c r="JJ35" s="154"/>
      <c r="JK35" s="160">
        <v>5</v>
      </c>
      <c r="JL35" s="160" t="e">
        <f>IF($IY$3=1,VLOOKUP($JK34,$IQ$5:$JA$64,2,FALSE),VLOOKUP($JK35,$IQ$5:$JA$64,2,FALSE))</f>
        <v>#REF!</v>
      </c>
      <c r="JM35" s="185" t="e">
        <f>IF($IY$3=1,VLOOKUP($JK34,$IQ$5:$JA$64,4,FALSE),VLOOKUP($JK35,$IQ$5:$JA$64,4,FALSE))</f>
        <v>#REF!</v>
      </c>
      <c r="JN35" s="163" t="e">
        <f>IF($IY$3=1,VLOOKUP($JK34,$IQ$5:$JA$64,5,FALSE),VLOOKUP($JK35,$IQ$5:$JA$64,5,FALSE))</f>
        <v>#REF!</v>
      </c>
      <c r="JO35" s="185" t="e">
        <f>IF($IY$3=1,VLOOKUP($JK34,$IQ$5:$JA$64,8,FALSE),VLOOKUP($JK35,$IQ$5:$JA$64,8,FALSE))</f>
        <v>#REF!</v>
      </c>
      <c r="JP35" s="162" t="e">
        <f t="shared" si="381"/>
        <v>#N/A</v>
      </c>
      <c r="JQ35" s="163" t="str">
        <f t="shared" si="382"/>
        <v>補欠</v>
      </c>
      <c r="JR35" s="132"/>
      <c r="JS35" s="171">
        <v>11</v>
      </c>
      <c r="JT35" s="171" t="e">
        <f t="shared" si="266"/>
        <v>#REF!</v>
      </c>
      <c r="JU35" s="172" t="e">
        <f t="shared" si="267"/>
        <v>#REF!</v>
      </c>
      <c r="JV35" s="180" t="e">
        <f t="shared" si="268"/>
        <v>#REF!</v>
      </c>
      <c r="JW35" s="120" t="e">
        <f t="shared" si="269"/>
        <v>#N/A</v>
      </c>
      <c r="JX35" s="120" t="str">
        <f t="shared" si="270"/>
        <v/>
      </c>
      <c r="JY35" s="65"/>
      <c r="JZ35" s="65"/>
      <c r="KA35" s="65"/>
      <c r="KB35" s="65"/>
      <c r="KC35" s="65"/>
    </row>
    <row r="36" spans="1:289" ht="16.5" x14ac:dyDescent="0.4">
      <c r="A36" s="155">
        <f t="shared" si="265"/>
        <v>11</v>
      </c>
      <c r="B36" s="156" t="s">
        <v>3</v>
      </c>
      <c r="C36" s="157"/>
      <c r="D36" s="125" t="s">
        <v>159</v>
      </c>
      <c r="E36" s="126">
        <v>41214</v>
      </c>
      <c r="F36" s="127" t="s">
        <v>140</v>
      </c>
      <c r="G36" s="128">
        <f t="shared" ca="1" si="197"/>
        <v>79</v>
      </c>
      <c r="H36" s="129"/>
      <c r="I36" s="129"/>
      <c r="J36" s="129"/>
      <c r="K36" s="129"/>
      <c r="L36" s="130">
        <v>84</v>
      </c>
      <c r="M36" s="130">
        <v>93</v>
      </c>
      <c r="N36" s="130">
        <v>101</v>
      </c>
      <c r="O36" s="130"/>
      <c r="P36" s="130"/>
      <c r="Q36" s="130"/>
      <c r="R36" s="130"/>
      <c r="S36" s="130"/>
      <c r="T36" s="130"/>
      <c r="U36" s="130"/>
      <c r="V36" s="130"/>
      <c r="W36" s="130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>
        <v>92</v>
      </c>
      <c r="AK36" s="131"/>
      <c r="AL36" s="131"/>
      <c r="AM36" s="131"/>
      <c r="AN36" s="131"/>
      <c r="AO36" s="131"/>
      <c r="AP36" s="131"/>
      <c r="AQ36" s="131"/>
      <c r="AR36" s="132"/>
      <c r="AS36" s="133">
        <f t="shared" si="275"/>
        <v>0</v>
      </c>
      <c r="AT36" s="199"/>
      <c r="AU36" s="200"/>
      <c r="AV36" s="136">
        <f t="shared" si="276"/>
        <v>0</v>
      </c>
      <c r="AW36" s="137" t="str">
        <f t="shared" ca="1" si="277"/>
        <v>強化会参加数不足</v>
      </c>
      <c r="AX36" s="137">
        <f t="shared" si="278"/>
        <v>0</v>
      </c>
      <c r="AY36" s="138">
        <f t="shared" si="279"/>
        <v>0</v>
      </c>
      <c r="AZ36" s="138">
        <f t="shared" si="280"/>
        <v>0</v>
      </c>
      <c r="BA36" s="138">
        <f t="shared" si="281"/>
        <v>0</v>
      </c>
      <c r="BB36" s="138">
        <f t="shared" si="282"/>
        <v>0</v>
      </c>
      <c r="BC36" s="138">
        <f t="shared" si="283"/>
        <v>0</v>
      </c>
      <c r="BD36" s="138">
        <f t="shared" si="284"/>
        <v>0</v>
      </c>
      <c r="BE36" s="138">
        <f t="shared" si="285"/>
        <v>0</v>
      </c>
      <c r="BF36" s="138">
        <f t="shared" si="286"/>
        <v>0</v>
      </c>
      <c r="BG36" s="138">
        <f t="shared" si="287"/>
        <v>0</v>
      </c>
      <c r="BH36" s="138">
        <f t="shared" si="288"/>
        <v>0</v>
      </c>
      <c r="BI36" s="138">
        <f t="shared" si="289"/>
        <v>0</v>
      </c>
      <c r="BJ36" s="138">
        <f t="shared" si="290"/>
        <v>0</v>
      </c>
      <c r="BK36" s="138">
        <f t="shared" si="291"/>
        <v>0</v>
      </c>
      <c r="BL36" s="138">
        <f t="shared" si="292"/>
        <v>0</v>
      </c>
      <c r="BM36" s="138">
        <f t="shared" si="293"/>
        <v>0</v>
      </c>
      <c r="BN36" s="138">
        <f t="shared" si="294"/>
        <v>0</v>
      </c>
      <c r="BO36" s="138">
        <f t="shared" si="295"/>
        <v>0</v>
      </c>
      <c r="BP36" s="138">
        <f t="shared" si="296"/>
        <v>0</v>
      </c>
      <c r="BQ36" s="138">
        <f t="shared" si="297"/>
        <v>0</v>
      </c>
      <c r="BR36" s="138">
        <f t="shared" si="298"/>
        <v>0</v>
      </c>
      <c r="BS36" s="138">
        <f t="shared" si="299"/>
        <v>0</v>
      </c>
      <c r="BT36" s="138">
        <f t="shared" si="300"/>
        <v>0</v>
      </c>
      <c r="BU36" s="138">
        <f t="shared" si="301"/>
        <v>0</v>
      </c>
      <c r="BV36" s="138">
        <f t="shared" si="302"/>
        <v>0</v>
      </c>
      <c r="BW36" s="138">
        <f t="shared" si="303"/>
        <v>0</v>
      </c>
      <c r="BX36" s="138">
        <f t="shared" si="304"/>
        <v>0</v>
      </c>
      <c r="BY36" s="138">
        <f t="shared" si="305"/>
        <v>0</v>
      </c>
      <c r="BZ36" s="138">
        <f t="shared" si="306"/>
        <v>0</v>
      </c>
      <c r="CA36" s="138">
        <f t="shared" si="307"/>
        <v>0</v>
      </c>
      <c r="CB36" s="138">
        <f t="shared" si="308"/>
        <v>0</v>
      </c>
      <c r="CC36" s="138">
        <f t="shared" si="309"/>
        <v>0</v>
      </c>
      <c r="CD36" s="138">
        <f t="shared" si="310"/>
        <v>0</v>
      </c>
      <c r="CE36" s="138">
        <f t="shared" si="311"/>
        <v>0</v>
      </c>
      <c r="CF36" s="138">
        <f t="shared" si="312"/>
        <v>0</v>
      </c>
      <c r="CG36" s="138">
        <f t="shared" si="313"/>
        <v>0</v>
      </c>
      <c r="CH36" s="138">
        <f t="shared" si="314"/>
        <v>0</v>
      </c>
      <c r="CI36" s="138">
        <f t="shared" si="100"/>
        <v>0</v>
      </c>
      <c r="CJ36" s="138">
        <f t="shared" si="101"/>
        <v>0</v>
      </c>
      <c r="CK36" s="138">
        <f t="shared" si="102"/>
        <v>0</v>
      </c>
      <c r="CL36" s="138">
        <f t="shared" si="103"/>
        <v>0</v>
      </c>
      <c r="CM36" s="139">
        <f t="shared" si="383"/>
        <v>500</v>
      </c>
      <c r="CN36" s="139">
        <f t="shared" si="383"/>
        <v>500</v>
      </c>
      <c r="CO36" s="139">
        <f t="shared" si="383"/>
        <v>500</v>
      </c>
      <c r="CP36" s="139">
        <f t="shared" si="383"/>
        <v>500</v>
      </c>
      <c r="CQ36" s="139">
        <f t="shared" si="383"/>
        <v>500</v>
      </c>
      <c r="CR36" s="139">
        <f t="shared" si="383"/>
        <v>500</v>
      </c>
      <c r="CS36" s="139">
        <f t="shared" si="383"/>
        <v>500</v>
      </c>
      <c r="CT36" s="139">
        <f t="shared" si="383"/>
        <v>500</v>
      </c>
      <c r="CU36" s="139">
        <f t="shared" si="383"/>
        <v>500</v>
      </c>
      <c r="CV36" s="139">
        <f t="shared" si="383"/>
        <v>500</v>
      </c>
      <c r="CW36" s="139">
        <f t="shared" si="384"/>
        <v>500</v>
      </c>
      <c r="CX36" s="139">
        <f t="shared" si="384"/>
        <v>500</v>
      </c>
      <c r="CY36" s="139">
        <f t="shared" si="384"/>
        <v>500</v>
      </c>
      <c r="CZ36" s="139">
        <f t="shared" si="384"/>
        <v>500</v>
      </c>
      <c r="DA36" s="139">
        <f t="shared" si="384"/>
        <v>500</v>
      </c>
      <c r="DB36" s="139">
        <f t="shared" si="384"/>
        <v>500</v>
      </c>
      <c r="DC36" s="139">
        <f t="shared" si="384"/>
        <v>500</v>
      </c>
      <c r="DD36" s="139">
        <f t="shared" si="384"/>
        <v>500</v>
      </c>
      <c r="DE36" s="139">
        <f t="shared" si="384"/>
        <v>500</v>
      </c>
      <c r="DF36" s="139">
        <f t="shared" si="384"/>
        <v>500</v>
      </c>
      <c r="DG36" s="139">
        <f t="shared" si="385"/>
        <v>500</v>
      </c>
      <c r="DH36" s="139">
        <f t="shared" si="385"/>
        <v>500</v>
      </c>
      <c r="DI36" s="139">
        <f t="shared" si="385"/>
        <v>500</v>
      </c>
      <c r="DJ36" s="139">
        <f t="shared" si="385"/>
        <v>500</v>
      </c>
      <c r="DK36" s="139">
        <f t="shared" si="385"/>
        <v>500</v>
      </c>
      <c r="DL36" s="139">
        <f t="shared" si="385"/>
        <v>500</v>
      </c>
      <c r="DM36" s="139">
        <f t="shared" si="385"/>
        <v>500</v>
      </c>
      <c r="DN36" s="139">
        <f t="shared" si="385"/>
        <v>500</v>
      </c>
      <c r="DO36" s="139">
        <f t="shared" si="385"/>
        <v>500</v>
      </c>
      <c r="DP36" s="139">
        <f t="shared" si="385"/>
        <v>500</v>
      </c>
      <c r="DQ36" s="140">
        <f t="shared" si="104"/>
        <v>2500</v>
      </c>
      <c r="DR36" s="140">
        <f t="shared" si="105"/>
        <v>500</v>
      </c>
      <c r="DS36" s="140">
        <f t="shared" si="106"/>
        <v>1000</v>
      </c>
      <c r="DT36" s="140">
        <f t="shared" si="107"/>
        <v>500</v>
      </c>
      <c r="DU36" s="141">
        <f t="shared" si="108"/>
        <v>500</v>
      </c>
      <c r="DV36" s="139">
        <f t="shared" si="109"/>
        <v>0</v>
      </c>
      <c r="DW36" s="139">
        <f t="shared" si="110"/>
        <v>0</v>
      </c>
      <c r="DX36" s="139">
        <f t="shared" si="111"/>
        <v>0</v>
      </c>
      <c r="DY36" s="139">
        <f t="shared" si="112"/>
        <v>0</v>
      </c>
      <c r="DZ36" s="139">
        <f t="shared" si="113"/>
        <v>0</v>
      </c>
      <c r="EA36" s="139">
        <f t="shared" si="114"/>
        <v>0</v>
      </c>
      <c r="EB36" s="139">
        <f t="shared" si="115"/>
        <v>0</v>
      </c>
      <c r="EC36" s="139">
        <f t="shared" si="116"/>
        <v>0</v>
      </c>
      <c r="ED36" s="141">
        <f t="shared" si="117"/>
        <v>500</v>
      </c>
      <c r="EE36" s="142">
        <f t="shared" si="118"/>
        <v>0</v>
      </c>
      <c r="EF36" s="143" t="str">
        <f t="shared" si="315"/>
        <v>出場回数不足</v>
      </c>
      <c r="EG36" s="192">
        <f t="shared" si="120"/>
        <v>1000</v>
      </c>
      <c r="EH36" s="192">
        <f t="shared" si="9"/>
        <v>1500</v>
      </c>
      <c r="EI36" s="139">
        <f t="shared" si="316"/>
        <v>500</v>
      </c>
      <c r="EJ36" s="139">
        <f t="shared" si="317"/>
        <v>500</v>
      </c>
      <c r="EK36" s="139">
        <f t="shared" si="318"/>
        <v>500</v>
      </c>
      <c r="EL36" s="139">
        <f t="shared" si="319"/>
        <v>500</v>
      </c>
      <c r="EM36" s="139">
        <f t="shared" si="320"/>
        <v>500</v>
      </c>
      <c r="EN36" s="139">
        <f t="shared" si="321"/>
        <v>500</v>
      </c>
      <c r="EO36" s="139">
        <f t="shared" si="322"/>
        <v>500</v>
      </c>
      <c r="EP36" s="139">
        <f t="shared" si="323"/>
        <v>500</v>
      </c>
      <c r="EQ36" s="139">
        <f t="shared" si="324"/>
        <v>500</v>
      </c>
      <c r="ER36" s="139">
        <f t="shared" si="325"/>
        <v>500</v>
      </c>
      <c r="ES36" s="139">
        <f t="shared" si="326"/>
        <v>500</v>
      </c>
      <c r="ET36" s="139">
        <f t="shared" si="327"/>
        <v>500</v>
      </c>
      <c r="EU36" s="139">
        <f t="shared" si="328"/>
        <v>500</v>
      </c>
      <c r="EV36" s="139">
        <f t="shared" si="329"/>
        <v>500</v>
      </c>
      <c r="EW36" s="139">
        <f t="shared" si="330"/>
        <v>500</v>
      </c>
      <c r="EX36" s="139">
        <f t="shared" si="331"/>
        <v>500</v>
      </c>
      <c r="EY36" s="139">
        <f t="shared" si="332"/>
        <v>500</v>
      </c>
      <c r="EZ36" s="139">
        <f t="shared" si="333"/>
        <v>500</v>
      </c>
      <c r="FA36" s="139">
        <f t="shared" si="334"/>
        <v>500</v>
      </c>
      <c r="FB36" s="139">
        <f t="shared" si="335"/>
        <v>500</v>
      </c>
      <c r="FC36" s="139">
        <f t="shared" si="336"/>
        <v>500</v>
      </c>
      <c r="FD36" s="139">
        <f t="shared" si="337"/>
        <v>500</v>
      </c>
      <c r="FE36" s="139">
        <f t="shared" si="338"/>
        <v>500</v>
      </c>
      <c r="FF36" s="139">
        <f t="shared" si="339"/>
        <v>500</v>
      </c>
      <c r="FG36" s="139">
        <f t="shared" si="340"/>
        <v>500</v>
      </c>
      <c r="FH36" s="139">
        <f t="shared" si="341"/>
        <v>500</v>
      </c>
      <c r="FI36" s="139">
        <f t="shared" si="342"/>
        <v>500</v>
      </c>
      <c r="FJ36" s="139">
        <f t="shared" si="343"/>
        <v>500</v>
      </c>
      <c r="FK36" s="139">
        <f t="shared" si="344"/>
        <v>500</v>
      </c>
      <c r="FL36" s="139">
        <f t="shared" si="344"/>
        <v>500</v>
      </c>
      <c r="FM36" s="139">
        <f t="shared" si="344"/>
        <v>500</v>
      </c>
      <c r="FN36" s="139">
        <f t="shared" si="344"/>
        <v>500</v>
      </c>
      <c r="FO36" s="139">
        <f t="shared" si="344"/>
        <v>500</v>
      </c>
      <c r="FP36" s="139">
        <f t="shared" si="344"/>
        <v>500</v>
      </c>
      <c r="FQ36" s="139">
        <f t="shared" si="344"/>
        <v>500</v>
      </c>
      <c r="FR36" s="139">
        <f t="shared" si="344"/>
        <v>500</v>
      </c>
      <c r="FS36" s="139">
        <f t="shared" si="344"/>
        <v>500</v>
      </c>
      <c r="FT36" s="139">
        <f t="shared" si="344"/>
        <v>500</v>
      </c>
      <c r="FU36" s="139">
        <f t="shared" si="344"/>
        <v>500</v>
      </c>
      <c r="FV36" s="139">
        <f t="shared" si="344"/>
        <v>500</v>
      </c>
      <c r="FW36" s="139">
        <f t="shared" si="344"/>
        <v>500</v>
      </c>
      <c r="FX36" s="139">
        <f t="shared" si="344"/>
        <v>500</v>
      </c>
      <c r="FY36" s="139">
        <f t="shared" si="344"/>
        <v>500</v>
      </c>
      <c r="FZ36" s="139">
        <f t="shared" si="344"/>
        <v>500</v>
      </c>
      <c r="GA36" s="139">
        <f t="shared" si="273"/>
        <v>500</v>
      </c>
      <c r="GB36" s="139">
        <f t="shared" si="273"/>
        <v>500</v>
      </c>
      <c r="GC36" s="139">
        <f t="shared" si="273"/>
        <v>500</v>
      </c>
      <c r="GD36" s="139">
        <f t="shared" si="273"/>
        <v>500</v>
      </c>
      <c r="GE36" s="139">
        <f t="shared" si="273"/>
        <v>500</v>
      </c>
      <c r="GF36" s="139">
        <f t="shared" si="273"/>
        <v>500</v>
      </c>
      <c r="GG36" s="139">
        <f t="shared" si="213"/>
        <v>500</v>
      </c>
      <c r="GH36" s="139">
        <f t="shared" si="213"/>
        <v>500</v>
      </c>
      <c r="GI36" s="139">
        <f t="shared" si="213"/>
        <v>500</v>
      </c>
      <c r="GJ36" s="139">
        <f t="shared" si="213"/>
        <v>500</v>
      </c>
      <c r="GK36" s="139">
        <f t="shared" si="213"/>
        <v>500</v>
      </c>
      <c r="GL36" s="139">
        <f t="shared" si="213"/>
        <v>500</v>
      </c>
      <c r="GM36" s="139">
        <f t="shared" si="150"/>
        <v>500</v>
      </c>
      <c r="GN36" s="139">
        <f t="shared" si="150"/>
        <v>500</v>
      </c>
      <c r="GO36" s="139">
        <f t="shared" si="150"/>
        <v>500</v>
      </c>
      <c r="GP36" s="139">
        <f t="shared" si="150"/>
        <v>500</v>
      </c>
      <c r="GQ36" s="139">
        <f t="shared" si="150"/>
        <v>500</v>
      </c>
      <c r="GR36" s="139">
        <f t="shared" si="150"/>
        <v>500</v>
      </c>
      <c r="GS36" s="139">
        <f t="shared" si="150"/>
        <v>500</v>
      </c>
      <c r="GT36" s="139">
        <f t="shared" si="150"/>
        <v>500</v>
      </c>
      <c r="GU36" s="139">
        <f t="shared" si="345"/>
        <v>500</v>
      </c>
      <c r="GV36" s="139">
        <f t="shared" si="346"/>
        <v>500</v>
      </c>
      <c r="GW36" s="139">
        <f t="shared" si="347"/>
        <v>500</v>
      </c>
      <c r="GX36" s="139">
        <f t="shared" si="348"/>
        <v>500</v>
      </c>
      <c r="GY36" s="139">
        <f t="shared" si="349"/>
        <v>500</v>
      </c>
      <c r="GZ36" s="139">
        <f t="shared" si="350"/>
        <v>500</v>
      </c>
      <c r="HA36" s="139">
        <f t="shared" si="351"/>
        <v>500</v>
      </c>
      <c r="HB36" s="139">
        <f t="shared" si="352"/>
        <v>500</v>
      </c>
      <c r="HC36" s="139"/>
      <c r="HD36" s="139">
        <f t="shared" si="353"/>
        <v>0</v>
      </c>
      <c r="HE36" s="139">
        <f t="shared" si="354"/>
        <v>0</v>
      </c>
      <c r="HF36" s="138">
        <f t="shared" ca="1" si="355"/>
        <v>0</v>
      </c>
      <c r="HG36" s="145" t="e">
        <f t="shared" si="50"/>
        <v>#REF!</v>
      </c>
      <c r="HH36" s="145"/>
      <c r="HI36" s="139" t="str">
        <f t="shared" si="356"/>
        <v>除外</v>
      </c>
      <c r="HJ36" s="146" t="e">
        <f t="shared" si="163"/>
        <v>#REF!</v>
      </c>
      <c r="HK36" s="146" t="e">
        <f t="shared" si="164"/>
        <v>#REF!</v>
      </c>
      <c r="HL36" s="146" t="e">
        <f t="shared" si="165"/>
        <v>#REF!</v>
      </c>
      <c r="HM36" s="146" t="e">
        <f t="shared" si="357"/>
        <v>#REF!</v>
      </c>
      <c r="HN36" s="146" t="e">
        <f t="shared" ca="1" si="358"/>
        <v>#REF!</v>
      </c>
      <c r="HO36" s="139" t="str">
        <f t="shared" si="168"/>
        <v/>
      </c>
      <c r="HP36" s="139" t="str">
        <f t="shared" si="169"/>
        <v/>
      </c>
      <c r="HQ36" s="139" t="str">
        <f t="shared" si="359"/>
        <v>志村　正勝</v>
      </c>
      <c r="HR36" s="147">
        <f t="shared" si="53"/>
        <v>11500</v>
      </c>
      <c r="HS36" s="148" t="str">
        <f t="shared" si="360"/>
        <v>資格基準未達</v>
      </c>
      <c r="HT36" s="141" t="str">
        <f t="shared" ca="1" si="361"/>
        <v>強化会参加数不足</v>
      </c>
      <c r="HU36" s="148">
        <f t="shared" si="362"/>
        <v>13500</v>
      </c>
      <c r="HV36" s="148">
        <f t="shared" si="174"/>
        <v>13500</v>
      </c>
      <c r="HW36" s="139" t="str">
        <f t="shared" si="56"/>
        <v/>
      </c>
      <c r="HX36" s="146" t="str">
        <f t="shared" si="175"/>
        <v/>
      </c>
      <c r="HY36" s="149">
        <f t="shared" si="176"/>
        <v>500</v>
      </c>
      <c r="HZ36" s="139">
        <f>SMALL(($EI36:$EK36,$EM36:$FJ36),HZ$4)</f>
        <v>500</v>
      </c>
      <c r="IA36" s="139">
        <f>SMALL(($EI36:$EK36,$EM36:$FJ36),IA$4)</f>
        <v>500</v>
      </c>
      <c r="IB36" s="139">
        <f>SMALL(($EI36:$EK36,$EM36:$FJ36),IB$4)</f>
        <v>500</v>
      </c>
      <c r="IC36" s="139">
        <f>SMALL(($EI36:$EK36,$EM36:$FJ36),IC$4)</f>
        <v>500</v>
      </c>
      <c r="ID36" s="139">
        <f>SMALL(($EI36:$EK36,$EM36:$FJ36),ID$4)</f>
        <v>500</v>
      </c>
      <c r="IE36" s="139">
        <f t="shared" si="177"/>
        <v>500</v>
      </c>
      <c r="IF36" s="139">
        <f t="shared" si="177"/>
        <v>500</v>
      </c>
      <c r="IG36" s="139"/>
      <c r="IH36" s="139" t="str">
        <f t="shared" si="178"/>
        <v/>
      </c>
      <c r="II36" s="139"/>
      <c r="IJ36" s="139" t="e">
        <f t="shared" si="363"/>
        <v>#REF!</v>
      </c>
      <c r="IK36" s="146" t="e">
        <f t="shared" si="180"/>
        <v>#REF!</v>
      </c>
      <c r="IL36" s="146" t="e">
        <f t="shared" si="181"/>
        <v>#REF!</v>
      </c>
      <c r="IM36" s="146" t="e">
        <f t="shared" si="182"/>
        <v>#REF!</v>
      </c>
      <c r="IN36" s="146" t="e">
        <f t="shared" si="364"/>
        <v>#REF!</v>
      </c>
      <c r="IO36" s="146" t="e">
        <f t="shared" ca="1" si="365"/>
        <v>#REF!</v>
      </c>
      <c r="IP36" s="139" t="e">
        <f t="shared" si="59"/>
        <v>#REF!</v>
      </c>
      <c r="IQ36" s="139" t="e">
        <f t="shared" si="185"/>
        <v>#REF!</v>
      </c>
      <c r="IR36" s="139" t="str">
        <f t="shared" si="366"/>
        <v>志村　正勝</v>
      </c>
      <c r="IS36" s="150" t="e">
        <f t="shared" si="60"/>
        <v>#REF!</v>
      </c>
      <c r="IT36" s="139" t="str">
        <f t="shared" si="367"/>
        <v>資格基準未達</v>
      </c>
      <c r="IU36" s="141" t="str">
        <f t="shared" ca="1" si="368"/>
        <v>強化会参加数不足</v>
      </c>
      <c r="IV36" s="147" t="e">
        <f t="shared" si="369"/>
        <v>#REF!</v>
      </c>
      <c r="IW36" s="147" t="e">
        <f t="shared" si="190"/>
        <v>#REF!</v>
      </c>
      <c r="IX36" s="141">
        <f t="shared" si="370"/>
        <v>500</v>
      </c>
      <c r="IY36" s="141" t="e">
        <f t="shared" si="242"/>
        <v>#REF!</v>
      </c>
      <c r="IZ36" s="146" t="e">
        <f t="shared" si="192"/>
        <v>#REF!</v>
      </c>
      <c r="JA36" s="139" t="str">
        <f t="shared" si="193"/>
        <v/>
      </c>
      <c r="JB36" s="132"/>
      <c r="JC36" s="160">
        <v>6</v>
      </c>
      <c r="JD36" s="161" t="e">
        <f t="shared" ref="JD36:JD50" si="386">IF($IY$3=1,VLOOKUP($JC37,$HP$5:$HT$64,2,FALSE),VLOOKUP($JC36,$HP$5:$HT$64,2,FALSE))</f>
        <v>#REF!</v>
      </c>
      <c r="JE36" s="162" t="e">
        <f t="shared" ref="JE36:JE50" si="387">IF($IY$3=1,VLOOKUP($JC37,$HP$5:$HT$64,4,FALSE),VLOOKUP($JC36,$HP$5:$HT$64,4,FALSE))</f>
        <v>#REF!</v>
      </c>
      <c r="JF36" s="162" t="e">
        <f t="shared" ref="JF36:JF50" si="388">IF($IY$3=1,VLOOKUP($JC37,$HP$5:$HT$64,5,FALSE),VLOOKUP($JC36,$HP$5:$HT$64,5,FALSE))</f>
        <v>#REF!</v>
      </c>
      <c r="JG36" s="162" t="e">
        <f t="shared" ref="JG36:JG50" si="389">IF($IY$3=1,VLOOKUP($JC37,$HP$5:$HY$64,10,FALSE),VLOOKUP($JC36,$HP$5:$HY$64,10,FALSE))</f>
        <v>#REF!</v>
      </c>
      <c r="JH36" s="162" t="e">
        <f t="shared" ref="JH36:JH50" si="390">IF($HW$4&lt;$IY$4,VLOOKUP($JC37,$HP$5:$IH$64,19,FALSE),VLOOKUP($JC36,$HP$5:$IH$64,19,FALSE))</f>
        <v>#REF!</v>
      </c>
      <c r="JI36" s="163" t="str">
        <f t="shared" si="376"/>
        <v>補欠</v>
      </c>
      <c r="JJ36" s="154"/>
      <c r="JK36" s="160">
        <v>6</v>
      </c>
      <c r="JL36" s="160" t="e">
        <f t="shared" ref="JL36:JL64" si="391">IF($IY$3=1,VLOOKUP($JK35,$IQ$5:$JA$64,2,FALSE),VLOOKUP($JK36,$IQ$5:$JA$64,2,FALSE))</f>
        <v>#REF!</v>
      </c>
      <c r="JM36" s="185" t="e">
        <f t="shared" ref="JM36:JM64" si="392">IF($IY$3=1,VLOOKUP($JK35,$IQ$5:$JA$64,4,FALSE),VLOOKUP($JK36,$IQ$5:$JA$64,4,FALSE))</f>
        <v>#REF!</v>
      </c>
      <c r="JN36" s="163" t="e">
        <f t="shared" ref="JN36:JN64" si="393">IF($IY$3=1,VLOOKUP($JK35,$IQ$5:$JA$64,5,FALSE),VLOOKUP($JK36,$IQ$5:$JA$64,5,FALSE))</f>
        <v>#REF!</v>
      </c>
      <c r="JO36" s="185" t="e">
        <f t="shared" ref="JO36:JO64" si="394">IF($IY$3=1,VLOOKUP($JK35,$IQ$5:$JA$64,8,FALSE),VLOOKUP($JK36,$IQ$5:$JA$64,8,FALSE))</f>
        <v>#REF!</v>
      </c>
      <c r="JP36" s="162" t="e">
        <f t="shared" si="381"/>
        <v>#N/A</v>
      </c>
      <c r="JQ36" s="163" t="str">
        <f t="shared" si="382"/>
        <v/>
      </c>
      <c r="JR36" s="132"/>
      <c r="JS36" s="171">
        <v>12</v>
      </c>
      <c r="JT36" s="171" t="e">
        <f t="shared" si="266"/>
        <v>#REF!</v>
      </c>
      <c r="JU36" s="172" t="e">
        <f t="shared" si="267"/>
        <v>#REF!</v>
      </c>
      <c r="JV36" s="180" t="e">
        <f t="shared" si="268"/>
        <v>#REF!</v>
      </c>
      <c r="JW36" s="120" t="e">
        <f t="shared" si="269"/>
        <v>#N/A</v>
      </c>
      <c r="JX36" s="120" t="str">
        <f t="shared" si="270"/>
        <v/>
      </c>
      <c r="JY36" s="65"/>
      <c r="JZ36" s="65"/>
      <c r="KA36" s="65"/>
      <c r="KB36" s="65"/>
      <c r="KC36" s="65"/>
    </row>
    <row r="37" spans="1:289" ht="16.5" x14ac:dyDescent="0.4">
      <c r="A37" s="155">
        <f t="shared" si="265"/>
        <v>12</v>
      </c>
      <c r="B37" s="156" t="s">
        <v>3</v>
      </c>
      <c r="C37" s="157"/>
      <c r="D37" s="125" t="s">
        <v>160</v>
      </c>
      <c r="E37" s="126">
        <v>41214</v>
      </c>
      <c r="F37" s="127" t="s">
        <v>140</v>
      </c>
      <c r="G37" s="128">
        <f t="shared" ca="1" si="197"/>
        <v>79</v>
      </c>
      <c r="H37" s="129"/>
      <c r="I37" s="129"/>
      <c r="J37" s="129"/>
      <c r="K37" s="129"/>
      <c r="L37" s="130">
        <v>95</v>
      </c>
      <c r="M37" s="130"/>
      <c r="N37" s="130">
        <v>89</v>
      </c>
      <c r="O37" s="130"/>
      <c r="P37" s="130"/>
      <c r="Q37" s="130"/>
      <c r="R37" s="130"/>
      <c r="S37" s="130"/>
      <c r="T37" s="130"/>
      <c r="U37" s="130"/>
      <c r="V37" s="130"/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>
        <v>85</v>
      </c>
      <c r="AK37" s="131"/>
      <c r="AL37" s="131"/>
      <c r="AM37" s="131"/>
      <c r="AN37" s="131"/>
      <c r="AO37" s="131"/>
      <c r="AP37" s="131"/>
      <c r="AQ37" s="131"/>
      <c r="AR37" s="132"/>
      <c r="AS37" s="133">
        <f t="shared" ref="AS37:AS45" si="395">COUNTIF(AY37:BZ37,"&lt;&gt;0")</f>
        <v>3</v>
      </c>
      <c r="AT37" s="199"/>
      <c r="AU37" s="200"/>
      <c r="AV37" s="136">
        <f t="shared" si="276"/>
        <v>1</v>
      </c>
      <c r="AW37" s="137" t="str">
        <f t="shared" ca="1" si="277"/>
        <v>強化会参加数不足</v>
      </c>
      <c r="AX37" s="137">
        <f t="shared" si="278"/>
        <v>92.5</v>
      </c>
      <c r="AY37" s="138">
        <f t="shared" si="279"/>
        <v>0</v>
      </c>
      <c r="AZ37" s="138">
        <f t="shared" si="280"/>
        <v>0</v>
      </c>
      <c r="BA37" s="138">
        <f t="shared" si="281"/>
        <v>0</v>
      </c>
      <c r="BB37" s="138">
        <f t="shared" si="282"/>
        <v>0</v>
      </c>
      <c r="BC37" s="138">
        <f t="shared" si="283"/>
        <v>1</v>
      </c>
      <c r="BD37" s="138">
        <f t="shared" si="284"/>
        <v>1</v>
      </c>
      <c r="BE37" s="138">
        <f t="shared" si="285"/>
        <v>1</v>
      </c>
      <c r="BF37" s="138">
        <f t="shared" si="286"/>
        <v>0</v>
      </c>
      <c r="BG37" s="138">
        <f t="shared" si="287"/>
        <v>0</v>
      </c>
      <c r="BH37" s="138">
        <f t="shared" si="288"/>
        <v>0</v>
      </c>
      <c r="BI37" s="138">
        <f t="shared" si="289"/>
        <v>0</v>
      </c>
      <c r="BJ37" s="138">
        <f t="shared" si="290"/>
        <v>0</v>
      </c>
      <c r="BK37" s="138">
        <f t="shared" si="291"/>
        <v>0</v>
      </c>
      <c r="BL37" s="138">
        <f t="shared" si="292"/>
        <v>0</v>
      </c>
      <c r="BM37" s="138">
        <f t="shared" si="293"/>
        <v>0</v>
      </c>
      <c r="BN37" s="138">
        <f t="shared" si="294"/>
        <v>0</v>
      </c>
      <c r="BO37" s="138">
        <f t="shared" si="295"/>
        <v>0</v>
      </c>
      <c r="BP37" s="138">
        <f t="shared" si="296"/>
        <v>0</v>
      </c>
      <c r="BQ37" s="138">
        <f t="shared" si="297"/>
        <v>0</v>
      </c>
      <c r="BR37" s="138">
        <f t="shared" si="298"/>
        <v>0</v>
      </c>
      <c r="BS37" s="138">
        <f t="shared" si="299"/>
        <v>0</v>
      </c>
      <c r="BT37" s="138">
        <f t="shared" si="300"/>
        <v>0</v>
      </c>
      <c r="BU37" s="138">
        <f t="shared" si="301"/>
        <v>0</v>
      </c>
      <c r="BV37" s="138">
        <f t="shared" si="302"/>
        <v>0</v>
      </c>
      <c r="BW37" s="138">
        <f t="shared" si="303"/>
        <v>0</v>
      </c>
      <c r="BX37" s="138">
        <f t="shared" si="304"/>
        <v>0</v>
      </c>
      <c r="BY37" s="138">
        <f t="shared" si="305"/>
        <v>0</v>
      </c>
      <c r="BZ37" s="138">
        <f t="shared" si="306"/>
        <v>0</v>
      </c>
      <c r="CA37" s="138">
        <f t="shared" si="307"/>
        <v>1</v>
      </c>
      <c r="CB37" s="138">
        <f t="shared" si="308"/>
        <v>0</v>
      </c>
      <c r="CC37" s="138">
        <f t="shared" si="309"/>
        <v>0</v>
      </c>
      <c r="CD37" s="138">
        <f t="shared" si="310"/>
        <v>0</v>
      </c>
      <c r="CE37" s="138">
        <f t="shared" si="311"/>
        <v>0</v>
      </c>
      <c r="CF37" s="138">
        <f t="shared" si="312"/>
        <v>0</v>
      </c>
      <c r="CG37" s="138">
        <f t="shared" si="313"/>
        <v>0</v>
      </c>
      <c r="CH37" s="138">
        <f t="shared" si="314"/>
        <v>0</v>
      </c>
      <c r="CI37" s="138">
        <f t="shared" si="100"/>
        <v>3</v>
      </c>
      <c r="CJ37" s="138">
        <f t="shared" si="101"/>
        <v>1</v>
      </c>
      <c r="CK37" s="138">
        <f t="shared" si="102"/>
        <v>0</v>
      </c>
      <c r="CL37" s="138">
        <f t="shared" si="103"/>
        <v>0</v>
      </c>
      <c r="CM37" s="139">
        <f t="shared" si="383"/>
        <v>84</v>
      </c>
      <c r="CN37" s="139">
        <f t="shared" si="383"/>
        <v>92</v>
      </c>
      <c r="CO37" s="139">
        <f t="shared" si="383"/>
        <v>93</v>
      </c>
      <c r="CP37" s="139">
        <f t="shared" si="383"/>
        <v>101</v>
      </c>
      <c r="CQ37" s="139">
        <f t="shared" si="383"/>
        <v>500</v>
      </c>
      <c r="CR37" s="139">
        <f t="shared" si="383"/>
        <v>500</v>
      </c>
      <c r="CS37" s="139">
        <f t="shared" si="383"/>
        <v>500</v>
      </c>
      <c r="CT37" s="139">
        <f t="shared" si="383"/>
        <v>500</v>
      </c>
      <c r="CU37" s="139">
        <f t="shared" si="383"/>
        <v>500</v>
      </c>
      <c r="CV37" s="139">
        <f t="shared" si="383"/>
        <v>500</v>
      </c>
      <c r="CW37" s="139">
        <f t="shared" si="384"/>
        <v>500</v>
      </c>
      <c r="CX37" s="139">
        <f t="shared" si="384"/>
        <v>500</v>
      </c>
      <c r="CY37" s="139">
        <f t="shared" si="384"/>
        <v>500</v>
      </c>
      <c r="CZ37" s="139">
        <f t="shared" si="384"/>
        <v>500</v>
      </c>
      <c r="DA37" s="139">
        <f t="shared" si="384"/>
        <v>500</v>
      </c>
      <c r="DB37" s="139">
        <f t="shared" si="384"/>
        <v>500</v>
      </c>
      <c r="DC37" s="139">
        <f t="shared" si="384"/>
        <v>500</v>
      </c>
      <c r="DD37" s="139">
        <f t="shared" si="384"/>
        <v>500</v>
      </c>
      <c r="DE37" s="139">
        <f t="shared" si="384"/>
        <v>500</v>
      </c>
      <c r="DF37" s="139">
        <f t="shared" si="384"/>
        <v>500</v>
      </c>
      <c r="DG37" s="139">
        <f t="shared" si="385"/>
        <v>500</v>
      </c>
      <c r="DH37" s="139">
        <f t="shared" si="385"/>
        <v>500</v>
      </c>
      <c r="DI37" s="139">
        <f t="shared" si="385"/>
        <v>500</v>
      </c>
      <c r="DJ37" s="139">
        <f t="shared" si="385"/>
        <v>500</v>
      </c>
      <c r="DK37" s="139">
        <f t="shared" si="385"/>
        <v>500</v>
      </c>
      <c r="DL37" s="139">
        <f t="shared" si="385"/>
        <v>500</v>
      </c>
      <c r="DM37" s="139">
        <f t="shared" si="385"/>
        <v>500</v>
      </c>
      <c r="DN37" s="139">
        <f t="shared" si="385"/>
        <v>500</v>
      </c>
      <c r="DO37" s="139">
        <f t="shared" si="385"/>
        <v>500</v>
      </c>
      <c r="DP37" s="139">
        <f t="shared" si="385"/>
        <v>500</v>
      </c>
      <c r="DQ37" s="140">
        <f t="shared" si="104"/>
        <v>1694</v>
      </c>
      <c r="DR37" s="140">
        <f t="shared" si="105"/>
        <v>338.8</v>
      </c>
      <c r="DS37" s="140">
        <f t="shared" si="106"/>
        <v>592</v>
      </c>
      <c r="DT37" s="140">
        <f t="shared" si="107"/>
        <v>296</v>
      </c>
      <c r="DU37" s="141">
        <f t="shared" si="108"/>
        <v>326.57142857142856</v>
      </c>
      <c r="DV37" s="139">
        <f t="shared" si="109"/>
        <v>84</v>
      </c>
      <c r="DW37" s="139">
        <f t="shared" si="110"/>
        <v>93</v>
      </c>
      <c r="DX37" s="139">
        <f t="shared" si="111"/>
        <v>101</v>
      </c>
      <c r="DY37" s="139">
        <f t="shared" si="112"/>
        <v>0</v>
      </c>
      <c r="DZ37" s="139">
        <f t="shared" si="113"/>
        <v>0</v>
      </c>
      <c r="EA37" s="139">
        <f t="shared" si="114"/>
        <v>0</v>
      </c>
      <c r="EB37" s="139">
        <f t="shared" si="115"/>
        <v>92</v>
      </c>
      <c r="EC37" s="139">
        <f t="shared" si="116"/>
        <v>0</v>
      </c>
      <c r="ED37" s="141">
        <f t="shared" si="117"/>
        <v>95.333333333333329</v>
      </c>
      <c r="EE37" s="142">
        <f t="shared" si="118"/>
        <v>4</v>
      </c>
      <c r="EF37" s="143" t="str">
        <f t="shared" si="315"/>
        <v>出場回数不足</v>
      </c>
      <c r="EG37" s="192">
        <f t="shared" si="120"/>
        <v>595.33333333333337</v>
      </c>
      <c r="EH37" s="192">
        <f t="shared" ref="EH37:EH64" si="396">IF(CL37=0,(EG37+500),ED37)</f>
        <v>1095.3333333333335</v>
      </c>
      <c r="EI37" s="139">
        <f t="shared" si="316"/>
        <v>500</v>
      </c>
      <c r="EJ37" s="139">
        <f t="shared" si="317"/>
        <v>500</v>
      </c>
      <c r="EK37" s="139">
        <f t="shared" si="318"/>
        <v>500</v>
      </c>
      <c r="EL37" s="139">
        <f t="shared" si="319"/>
        <v>500</v>
      </c>
      <c r="EM37" s="139">
        <f t="shared" si="320"/>
        <v>84</v>
      </c>
      <c r="EN37" s="139">
        <f t="shared" si="321"/>
        <v>93</v>
      </c>
      <c r="EO37" s="139">
        <f t="shared" si="322"/>
        <v>101</v>
      </c>
      <c r="EP37" s="139">
        <f t="shared" si="323"/>
        <v>500</v>
      </c>
      <c r="EQ37" s="139">
        <f t="shared" si="324"/>
        <v>500</v>
      </c>
      <c r="ER37" s="139">
        <f t="shared" si="325"/>
        <v>500</v>
      </c>
      <c r="ES37" s="139">
        <f t="shared" si="326"/>
        <v>500</v>
      </c>
      <c r="ET37" s="139">
        <f t="shared" si="327"/>
        <v>500</v>
      </c>
      <c r="EU37" s="139">
        <f t="shared" si="328"/>
        <v>500</v>
      </c>
      <c r="EV37" s="139">
        <f t="shared" si="329"/>
        <v>500</v>
      </c>
      <c r="EW37" s="139">
        <f t="shared" si="330"/>
        <v>500</v>
      </c>
      <c r="EX37" s="139">
        <f t="shared" si="331"/>
        <v>500</v>
      </c>
      <c r="EY37" s="139">
        <f t="shared" si="332"/>
        <v>500</v>
      </c>
      <c r="EZ37" s="139">
        <f t="shared" si="333"/>
        <v>500</v>
      </c>
      <c r="FA37" s="139">
        <f t="shared" si="334"/>
        <v>500</v>
      </c>
      <c r="FB37" s="139">
        <f t="shared" si="335"/>
        <v>500</v>
      </c>
      <c r="FC37" s="139">
        <f t="shared" si="336"/>
        <v>500</v>
      </c>
      <c r="FD37" s="139">
        <f t="shared" si="337"/>
        <v>500</v>
      </c>
      <c r="FE37" s="139">
        <f t="shared" si="338"/>
        <v>500</v>
      </c>
      <c r="FF37" s="139">
        <f t="shared" si="339"/>
        <v>500</v>
      </c>
      <c r="FG37" s="139">
        <f t="shared" si="340"/>
        <v>500</v>
      </c>
      <c r="FH37" s="139">
        <f t="shared" si="341"/>
        <v>500</v>
      </c>
      <c r="FI37" s="139">
        <f t="shared" si="342"/>
        <v>500</v>
      </c>
      <c r="FJ37" s="139">
        <f t="shared" si="343"/>
        <v>500</v>
      </c>
      <c r="FK37" s="139">
        <f t="shared" si="344"/>
        <v>84</v>
      </c>
      <c r="FL37" s="139">
        <f t="shared" si="344"/>
        <v>93</v>
      </c>
      <c r="FM37" s="139">
        <f t="shared" si="344"/>
        <v>101</v>
      </c>
      <c r="FN37" s="139">
        <f t="shared" si="344"/>
        <v>500</v>
      </c>
      <c r="FO37" s="139">
        <f t="shared" si="344"/>
        <v>500</v>
      </c>
      <c r="FP37" s="139">
        <f t="shared" si="344"/>
        <v>500</v>
      </c>
      <c r="FQ37" s="139">
        <f t="shared" si="344"/>
        <v>500</v>
      </c>
      <c r="FR37" s="139">
        <f t="shared" si="344"/>
        <v>500</v>
      </c>
      <c r="FS37" s="139">
        <f t="shared" si="344"/>
        <v>500</v>
      </c>
      <c r="FT37" s="139">
        <f t="shared" si="344"/>
        <v>500</v>
      </c>
      <c r="FU37" s="139">
        <f t="shared" si="344"/>
        <v>500</v>
      </c>
      <c r="FV37" s="139">
        <f t="shared" si="344"/>
        <v>500</v>
      </c>
      <c r="FW37" s="139">
        <f t="shared" si="344"/>
        <v>500</v>
      </c>
      <c r="FX37" s="139">
        <f t="shared" si="344"/>
        <v>500</v>
      </c>
      <c r="FY37" s="139">
        <f t="shared" si="344"/>
        <v>500</v>
      </c>
      <c r="FZ37" s="139">
        <f t="shared" si="344"/>
        <v>500</v>
      </c>
      <c r="GA37" s="139">
        <f t="shared" si="273"/>
        <v>500</v>
      </c>
      <c r="GB37" s="139">
        <f t="shared" si="273"/>
        <v>500</v>
      </c>
      <c r="GC37" s="139">
        <f t="shared" si="273"/>
        <v>500</v>
      </c>
      <c r="GD37" s="139">
        <f t="shared" si="273"/>
        <v>500</v>
      </c>
      <c r="GE37" s="139">
        <f t="shared" si="273"/>
        <v>500</v>
      </c>
      <c r="GF37" s="139">
        <f t="shared" si="273"/>
        <v>500</v>
      </c>
      <c r="GG37" s="139">
        <f t="shared" si="213"/>
        <v>500</v>
      </c>
      <c r="GH37" s="139">
        <f t="shared" si="213"/>
        <v>500</v>
      </c>
      <c r="GI37" s="139">
        <f t="shared" si="213"/>
        <v>500</v>
      </c>
      <c r="GJ37" s="139">
        <f t="shared" si="213"/>
        <v>500</v>
      </c>
      <c r="GK37" s="139">
        <f t="shared" si="213"/>
        <v>500</v>
      </c>
      <c r="GL37" s="139">
        <f t="shared" si="213"/>
        <v>500</v>
      </c>
      <c r="GM37" s="139">
        <f t="shared" si="150"/>
        <v>92</v>
      </c>
      <c r="GN37" s="139">
        <f t="shared" si="150"/>
        <v>500</v>
      </c>
      <c r="GO37" s="139">
        <f t="shared" si="150"/>
        <v>500</v>
      </c>
      <c r="GP37" s="139">
        <f t="shared" si="150"/>
        <v>500</v>
      </c>
      <c r="GQ37" s="139">
        <f t="shared" si="150"/>
        <v>500</v>
      </c>
      <c r="GR37" s="139">
        <f t="shared" si="150"/>
        <v>500</v>
      </c>
      <c r="GS37" s="139">
        <f t="shared" si="150"/>
        <v>500</v>
      </c>
      <c r="GT37" s="139">
        <f t="shared" si="150"/>
        <v>500</v>
      </c>
      <c r="GU37" s="139">
        <f t="shared" si="345"/>
        <v>92</v>
      </c>
      <c r="GV37" s="139">
        <f t="shared" si="346"/>
        <v>500</v>
      </c>
      <c r="GW37" s="139">
        <f t="shared" si="347"/>
        <v>500</v>
      </c>
      <c r="GX37" s="139">
        <f t="shared" si="348"/>
        <v>500</v>
      </c>
      <c r="GY37" s="139">
        <f t="shared" si="349"/>
        <v>500</v>
      </c>
      <c r="GZ37" s="139">
        <f t="shared" si="350"/>
        <v>500</v>
      </c>
      <c r="HA37" s="139">
        <f t="shared" si="351"/>
        <v>500</v>
      </c>
      <c r="HB37" s="139">
        <f t="shared" si="352"/>
        <v>500</v>
      </c>
      <c r="HC37" s="139"/>
      <c r="HD37" s="139">
        <f t="shared" si="353"/>
        <v>0</v>
      </c>
      <c r="HE37" s="139">
        <f t="shared" si="354"/>
        <v>0</v>
      </c>
      <c r="HF37" s="138">
        <f t="shared" ca="1" si="355"/>
        <v>0</v>
      </c>
      <c r="HG37" s="145" t="e">
        <f t="shared" ref="HG37:HG64" si="397">RANK(EH37,EH$5:EH$64,1)</f>
        <v>#REF!</v>
      </c>
      <c r="HH37" s="145"/>
      <c r="HI37" s="139" t="str">
        <f t="shared" si="356"/>
        <v>除外</v>
      </c>
      <c r="HJ37" s="146" t="e">
        <f t="shared" si="163"/>
        <v>#REF!</v>
      </c>
      <c r="HK37" s="146" t="e">
        <f t="shared" si="164"/>
        <v>#REF!</v>
      </c>
      <c r="HL37" s="146" t="e">
        <f t="shared" si="165"/>
        <v>#REF!</v>
      </c>
      <c r="HM37" s="146" t="e">
        <f t="shared" si="357"/>
        <v>#REF!</v>
      </c>
      <c r="HN37" s="146" t="e">
        <f t="shared" ca="1" si="358"/>
        <v>#REF!</v>
      </c>
      <c r="HO37" s="139" t="str">
        <f t="shared" ref="HO37:HO64" si="398">IF(HI37="除外","",RANK(HM37,HM$5:HM$64,1))</f>
        <v/>
      </c>
      <c r="HP37" s="139" t="str">
        <f t="shared" si="169"/>
        <v/>
      </c>
      <c r="HQ37" s="139" t="str">
        <f t="shared" si="359"/>
        <v>須田　忠嗣</v>
      </c>
      <c r="HR37" s="147">
        <f t="shared" ref="HR37:HR64" si="399">IF(HI37="除外",$EH37+10000,$EH37)</f>
        <v>11095.333333333334</v>
      </c>
      <c r="HS37" s="148" t="str">
        <f t="shared" si="360"/>
        <v>資格基準未達</v>
      </c>
      <c r="HT37" s="141" t="str">
        <f t="shared" ca="1" si="361"/>
        <v>強化会参加数不足</v>
      </c>
      <c r="HU37" s="148">
        <f t="shared" si="362"/>
        <v>13095.333333333334</v>
      </c>
      <c r="HV37" s="148">
        <f t="shared" si="174"/>
        <v>13095.333333333334</v>
      </c>
      <c r="HW37" s="139" t="str">
        <f t="shared" si="56"/>
        <v/>
      </c>
      <c r="HX37" s="146" t="str">
        <f t="shared" si="175"/>
        <v/>
      </c>
      <c r="HY37" s="149">
        <f t="shared" si="176"/>
        <v>326.57142857142856</v>
      </c>
      <c r="HZ37" s="139">
        <f>SMALL(($EI37:$EK37,$EM37:$FJ37),HZ$4)</f>
        <v>93</v>
      </c>
      <c r="IA37" s="139">
        <f>SMALL(($EI37:$EK37,$EM37:$FJ37),IA$4)</f>
        <v>101</v>
      </c>
      <c r="IB37" s="139">
        <f>SMALL(($EI37:$EK37,$EM37:$FJ37),IB$4)</f>
        <v>500</v>
      </c>
      <c r="IC37" s="139">
        <f>SMALL(($EI37:$EK37,$EM37:$FJ37),IC$4)</f>
        <v>500</v>
      </c>
      <c r="ID37" s="139">
        <f>SMALL(($EI37:$EK37,$EM37:$FJ37),ID$4)</f>
        <v>500</v>
      </c>
      <c r="IE37" s="139">
        <f t="shared" si="177"/>
        <v>92</v>
      </c>
      <c r="IF37" s="139">
        <f t="shared" si="177"/>
        <v>500</v>
      </c>
      <c r="IG37" s="139"/>
      <c r="IH37" s="139" t="str">
        <f t="shared" si="178"/>
        <v/>
      </c>
      <c r="II37" s="139"/>
      <c r="IJ37" s="139" t="e">
        <f t="shared" si="363"/>
        <v>#REF!</v>
      </c>
      <c r="IK37" s="146" t="e">
        <f t="shared" ref="IK37:IK54" si="400">RANK($CM37,$CM$5:$CM$64,1)*100000000+RANK($CN37,$CN$5:$CN$64,1)*1000000+RANK($CO37,$CO$5:$CO$64,1)*10000+RANK($CP37,$CP$5:$CP$64,1)*100+RANK($CQ37,$CQ$5:$CQ$64,1)</f>
        <v>#REF!</v>
      </c>
      <c r="IL37" s="146" t="e">
        <f t="shared" si="181"/>
        <v>#REF!</v>
      </c>
      <c r="IM37" s="146" t="e">
        <f t="shared" si="182"/>
        <v>#REF!</v>
      </c>
      <c r="IN37" s="146" t="e">
        <f t="shared" si="364"/>
        <v>#REF!</v>
      </c>
      <c r="IO37" s="146" t="e">
        <f t="shared" ca="1" si="365"/>
        <v>#REF!</v>
      </c>
      <c r="IP37" s="139" t="e">
        <f t="shared" ref="IP37:IP64" si="401">IF(IJ37="除外","",RANK(IN37,IN$5:IN$64,1))</f>
        <v>#REF!</v>
      </c>
      <c r="IQ37" s="139" t="e">
        <f t="shared" si="185"/>
        <v>#REF!</v>
      </c>
      <c r="IR37" s="139" t="str">
        <f t="shared" si="366"/>
        <v>須田　忠嗣</v>
      </c>
      <c r="IS37" s="150" t="e">
        <f t="shared" ref="IS37:IS64" si="402">IF(IJ37="除外",$EH37+10000,$EH37)</f>
        <v>#REF!</v>
      </c>
      <c r="IT37" s="139" t="str">
        <f t="shared" si="367"/>
        <v>資格基準未達</v>
      </c>
      <c r="IU37" s="141" t="str">
        <f t="shared" ca="1" si="368"/>
        <v>強化会参加数不足</v>
      </c>
      <c r="IV37" s="147" t="e">
        <f t="shared" si="369"/>
        <v>#REF!</v>
      </c>
      <c r="IW37" s="147" t="e">
        <f t="shared" si="190"/>
        <v>#REF!</v>
      </c>
      <c r="IX37" s="141">
        <f t="shared" si="370"/>
        <v>326.57142857142856</v>
      </c>
      <c r="IY37" s="141" t="e">
        <f t="shared" si="242"/>
        <v>#REF!</v>
      </c>
      <c r="IZ37" s="146" t="e">
        <f t="shared" si="192"/>
        <v>#REF!</v>
      </c>
      <c r="JA37" s="139" t="str">
        <f t="shared" si="193"/>
        <v/>
      </c>
      <c r="JB37" s="132"/>
      <c r="JC37" s="160">
        <v>7</v>
      </c>
      <c r="JD37" s="161" t="e">
        <f t="shared" si="386"/>
        <v>#REF!</v>
      </c>
      <c r="JE37" s="162" t="e">
        <f t="shared" si="387"/>
        <v>#REF!</v>
      </c>
      <c r="JF37" s="162" t="e">
        <f t="shared" si="388"/>
        <v>#REF!</v>
      </c>
      <c r="JG37" s="162" t="e">
        <f t="shared" si="389"/>
        <v>#REF!</v>
      </c>
      <c r="JH37" s="162" t="e">
        <f t="shared" si="390"/>
        <v>#REF!</v>
      </c>
      <c r="JI37" s="163" t="str">
        <f t="shared" si="376"/>
        <v/>
      </c>
      <c r="JJ37" s="132"/>
      <c r="JK37" s="160">
        <v>7</v>
      </c>
      <c r="JL37" s="160" t="e">
        <f t="shared" si="391"/>
        <v>#REF!</v>
      </c>
      <c r="JM37" s="185" t="e">
        <f t="shared" si="392"/>
        <v>#REF!</v>
      </c>
      <c r="JN37" s="163" t="e">
        <f t="shared" si="393"/>
        <v>#REF!</v>
      </c>
      <c r="JO37" s="185" t="e">
        <f t="shared" si="394"/>
        <v>#REF!</v>
      </c>
      <c r="JP37" s="162" t="e">
        <f t="shared" si="381"/>
        <v>#N/A</v>
      </c>
      <c r="JQ37" s="163" t="str">
        <f t="shared" si="382"/>
        <v/>
      </c>
      <c r="JR37" s="132"/>
      <c r="JS37" s="171">
        <v>13</v>
      </c>
      <c r="JT37" s="171" t="e">
        <f t="shared" si="266"/>
        <v>#REF!</v>
      </c>
      <c r="JU37" s="172" t="e">
        <f t="shared" si="267"/>
        <v>#REF!</v>
      </c>
      <c r="JV37" s="180" t="e">
        <f t="shared" si="268"/>
        <v>#REF!</v>
      </c>
      <c r="JW37" s="120" t="e">
        <f t="shared" si="269"/>
        <v>#N/A</v>
      </c>
      <c r="JX37" s="120" t="str">
        <f t="shared" si="270"/>
        <v/>
      </c>
      <c r="JY37" s="65"/>
      <c r="JZ37" s="65"/>
      <c r="KA37" s="65"/>
      <c r="KB37" s="65"/>
      <c r="KC37" s="65"/>
    </row>
    <row r="38" spans="1:289" ht="16.5" x14ac:dyDescent="0.4">
      <c r="A38" s="155">
        <f t="shared" si="265"/>
        <v>13</v>
      </c>
      <c r="B38" s="156" t="s">
        <v>3</v>
      </c>
      <c r="C38" s="157"/>
      <c r="D38" s="125" t="s">
        <v>161</v>
      </c>
      <c r="E38" s="126">
        <v>41214</v>
      </c>
      <c r="F38" s="127" t="s">
        <v>140</v>
      </c>
      <c r="G38" s="128">
        <f t="shared" ca="1" si="197"/>
        <v>79</v>
      </c>
      <c r="H38" s="129"/>
      <c r="I38" s="129"/>
      <c r="J38" s="129"/>
      <c r="K38" s="129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  <c r="AS38" s="133">
        <f t="shared" si="395"/>
        <v>2</v>
      </c>
      <c r="AT38" s="199"/>
      <c r="AU38" s="200"/>
      <c r="AV38" s="136">
        <f t="shared" si="276"/>
        <v>1</v>
      </c>
      <c r="AW38" s="137" t="str">
        <f t="shared" ca="1" si="277"/>
        <v>強化会参加数不足</v>
      </c>
      <c r="AX38" s="137">
        <f t="shared" si="278"/>
        <v>89.666666666666671</v>
      </c>
      <c r="AY38" s="138">
        <f t="shared" si="279"/>
        <v>0</v>
      </c>
      <c r="AZ38" s="138">
        <f t="shared" si="280"/>
        <v>0</v>
      </c>
      <c r="BA38" s="138">
        <f t="shared" si="281"/>
        <v>0</v>
      </c>
      <c r="BB38" s="138">
        <f t="shared" si="282"/>
        <v>0</v>
      </c>
      <c r="BC38" s="138">
        <f t="shared" si="283"/>
        <v>1</v>
      </c>
      <c r="BD38" s="138">
        <f t="shared" si="284"/>
        <v>0</v>
      </c>
      <c r="BE38" s="138">
        <f t="shared" si="285"/>
        <v>1</v>
      </c>
      <c r="BF38" s="138">
        <f t="shared" si="286"/>
        <v>0</v>
      </c>
      <c r="BG38" s="138">
        <f t="shared" si="287"/>
        <v>0</v>
      </c>
      <c r="BH38" s="138">
        <f t="shared" si="288"/>
        <v>0</v>
      </c>
      <c r="BI38" s="138">
        <f t="shared" si="289"/>
        <v>0</v>
      </c>
      <c r="BJ38" s="138">
        <f t="shared" si="290"/>
        <v>0</v>
      </c>
      <c r="BK38" s="138">
        <f t="shared" si="291"/>
        <v>0</v>
      </c>
      <c r="BL38" s="138">
        <f t="shared" si="292"/>
        <v>0</v>
      </c>
      <c r="BM38" s="138">
        <f t="shared" si="293"/>
        <v>0</v>
      </c>
      <c r="BN38" s="138">
        <f t="shared" si="294"/>
        <v>0</v>
      </c>
      <c r="BO38" s="138">
        <f t="shared" si="295"/>
        <v>0</v>
      </c>
      <c r="BP38" s="138">
        <f t="shared" si="296"/>
        <v>0</v>
      </c>
      <c r="BQ38" s="138">
        <f t="shared" si="297"/>
        <v>0</v>
      </c>
      <c r="BR38" s="138">
        <f t="shared" si="298"/>
        <v>0</v>
      </c>
      <c r="BS38" s="138">
        <f t="shared" si="299"/>
        <v>0</v>
      </c>
      <c r="BT38" s="138">
        <f t="shared" si="300"/>
        <v>0</v>
      </c>
      <c r="BU38" s="138">
        <f t="shared" si="301"/>
        <v>0</v>
      </c>
      <c r="BV38" s="138">
        <f t="shared" si="302"/>
        <v>0</v>
      </c>
      <c r="BW38" s="138">
        <f t="shared" si="303"/>
        <v>0</v>
      </c>
      <c r="BX38" s="138">
        <f t="shared" si="304"/>
        <v>0</v>
      </c>
      <c r="BY38" s="138">
        <f t="shared" si="305"/>
        <v>0</v>
      </c>
      <c r="BZ38" s="138">
        <f t="shared" si="306"/>
        <v>0</v>
      </c>
      <c r="CA38" s="138">
        <f t="shared" si="307"/>
        <v>1</v>
      </c>
      <c r="CB38" s="138">
        <f t="shared" si="308"/>
        <v>0</v>
      </c>
      <c r="CC38" s="138">
        <f t="shared" si="309"/>
        <v>0</v>
      </c>
      <c r="CD38" s="138">
        <f t="shared" si="310"/>
        <v>0</v>
      </c>
      <c r="CE38" s="138">
        <f t="shared" si="311"/>
        <v>0</v>
      </c>
      <c r="CF38" s="138">
        <f t="shared" si="312"/>
        <v>0</v>
      </c>
      <c r="CG38" s="138">
        <f t="shared" si="313"/>
        <v>0</v>
      </c>
      <c r="CH38" s="138">
        <f t="shared" si="314"/>
        <v>0</v>
      </c>
      <c r="CI38" s="138">
        <f t="shared" si="100"/>
        <v>2</v>
      </c>
      <c r="CJ38" s="138">
        <f t="shared" si="101"/>
        <v>1</v>
      </c>
      <c r="CK38" s="138">
        <f t="shared" si="102"/>
        <v>0</v>
      </c>
      <c r="CL38" s="138">
        <f t="shared" si="103"/>
        <v>0</v>
      </c>
      <c r="CM38" s="139">
        <f t="shared" si="383"/>
        <v>85</v>
      </c>
      <c r="CN38" s="139">
        <f t="shared" si="383"/>
        <v>89</v>
      </c>
      <c r="CO38" s="139">
        <f t="shared" si="383"/>
        <v>95</v>
      </c>
      <c r="CP38" s="139">
        <f t="shared" si="383"/>
        <v>500</v>
      </c>
      <c r="CQ38" s="139">
        <f t="shared" si="383"/>
        <v>500</v>
      </c>
      <c r="CR38" s="139">
        <f t="shared" si="383"/>
        <v>500</v>
      </c>
      <c r="CS38" s="139">
        <f t="shared" si="383"/>
        <v>500</v>
      </c>
      <c r="CT38" s="139">
        <f t="shared" si="383"/>
        <v>500</v>
      </c>
      <c r="CU38" s="139">
        <f t="shared" si="383"/>
        <v>500</v>
      </c>
      <c r="CV38" s="139">
        <f t="shared" si="383"/>
        <v>500</v>
      </c>
      <c r="CW38" s="139">
        <f t="shared" si="384"/>
        <v>500</v>
      </c>
      <c r="CX38" s="139">
        <f t="shared" si="384"/>
        <v>500</v>
      </c>
      <c r="CY38" s="139">
        <f t="shared" si="384"/>
        <v>500</v>
      </c>
      <c r="CZ38" s="139">
        <f t="shared" si="384"/>
        <v>500</v>
      </c>
      <c r="DA38" s="139">
        <f t="shared" si="384"/>
        <v>500</v>
      </c>
      <c r="DB38" s="139">
        <f t="shared" si="384"/>
        <v>500</v>
      </c>
      <c r="DC38" s="139">
        <f t="shared" si="384"/>
        <v>500</v>
      </c>
      <c r="DD38" s="139">
        <f t="shared" si="384"/>
        <v>500</v>
      </c>
      <c r="DE38" s="139">
        <f t="shared" si="384"/>
        <v>500</v>
      </c>
      <c r="DF38" s="139">
        <f t="shared" si="384"/>
        <v>500</v>
      </c>
      <c r="DG38" s="139">
        <f t="shared" si="385"/>
        <v>500</v>
      </c>
      <c r="DH38" s="139">
        <f t="shared" si="385"/>
        <v>500</v>
      </c>
      <c r="DI38" s="139">
        <f t="shared" si="385"/>
        <v>500</v>
      </c>
      <c r="DJ38" s="139">
        <f t="shared" si="385"/>
        <v>500</v>
      </c>
      <c r="DK38" s="139">
        <f t="shared" si="385"/>
        <v>500</v>
      </c>
      <c r="DL38" s="139">
        <f t="shared" si="385"/>
        <v>500</v>
      </c>
      <c r="DM38" s="139">
        <f t="shared" si="385"/>
        <v>500</v>
      </c>
      <c r="DN38" s="139">
        <f t="shared" si="385"/>
        <v>500</v>
      </c>
      <c r="DO38" s="139">
        <f t="shared" si="385"/>
        <v>500</v>
      </c>
      <c r="DP38" s="139">
        <f t="shared" si="385"/>
        <v>500</v>
      </c>
      <c r="DQ38" s="140">
        <f t="shared" si="104"/>
        <v>2095</v>
      </c>
      <c r="DR38" s="140">
        <f t="shared" si="105"/>
        <v>419</v>
      </c>
      <c r="DS38" s="140">
        <f t="shared" si="106"/>
        <v>585</v>
      </c>
      <c r="DT38" s="140">
        <f t="shared" si="107"/>
        <v>292.5</v>
      </c>
      <c r="DU38" s="141">
        <f t="shared" si="108"/>
        <v>382.85714285714283</v>
      </c>
      <c r="DV38" s="139">
        <f t="shared" si="109"/>
        <v>89</v>
      </c>
      <c r="DW38" s="139">
        <f t="shared" si="110"/>
        <v>95</v>
      </c>
      <c r="DX38" s="139">
        <f t="shared" si="111"/>
        <v>0</v>
      </c>
      <c r="DY38" s="139">
        <f t="shared" si="112"/>
        <v>0</v>
      </c>
      <c r="DZ38" s="139">
        <f t="shared" si="113"/>
        <v>0</v>
      </c>
      <c r="EA38" s="139">
        <f t="shared" si="114"/>
        <v>0</v>
      </c>
      <c r="EB38" s="139">
        <f t="shared" si="115"/>
        <v>85</v>
      </c>
      <c r="EC38" s="139">
        <f t="shared" si="116"/>
        <v>0</v>
      </c>
      <c r="ED38" s="141">
        <f t="shared" si="117"/>
        <v>90</v>
      </c>
      <c r="EE38" s="142">
        <f t="shared" si="118"/>
        <v>3</v>
      </c>
      <c r="EF38" s="143" t="str">
        <f t="shared" si="315"/>
        <v>出場回数不足</v>
      </c>
      <c r="EG38" s="192">
        <f t="shared" si="120"/>
        <v>590</v>
      </c>
      <c r="EH38" s="192">
        <f t="shared" si="396"/>
        <v>1090</v>
      </c>
      <c r="EI38" s="139">
        <f t="shared" si="316"/>
        <v>500</v>
      </c>
      <c r="EJ38" s="139">
        <f t="shared" si="317"/>
        <v>500</v>
      </c>
      <c r="EK38" s="139">
        <f t="shared" si="318"/>
        <v>500</v>
      </c>
      <c r="EL38" s="139">
        <f t="shared" si="319"/>
        <v>500</v>
      </c>
      <c r="EM38" s="139">
        <f t="shared" si="320"/>
        <v>95</v>
      </c>
      <c r="EN38" s="139">
        <f t="shared" si="321"/>
        <v>500</v>
      </c>
      <c r="EO38" s="139">
        <f t="shared" si="322"/>
        <v>89</v>
      </c>
      <c r="EP38" s="139">
        <f t="shared" si="323"/>
        <v>500</v>
      </c>
      <c r="EQ38" s="139">
        <f t="shared" si="324"/>
        <v>500</v>
      </c>
      <c r="ER38" s="139">
        <f t="shared" si="325"/>
        <v>500</v>
      </c>
      <c r="ES38" s="139">
        <f t="shared" si="326"/>
        <v>500</v>
      </c>
      <c r="ET38" s="139">
        <f t="shared" si="327"/>
        <v>500</v>
      </c>
      <c r="EU38" s="139">
        <f t="shared" si="328"/>
        <v>500</v>
      </c>
      <c r="EV38" s="139">
        <f t="shared" si="329"/>
        <v>500</v>
      </c>
      <c r="EW38" s="139">
        <f t="shared" si="330"/>
        <v>500</v>
      </c>
      <c r="EX38" s="139">
        <f t="shared" si="331"/>
        <v>500</v>
      </c>
      <c r="EY38" s="139">
        <f t="shared" si="332"/>
        <v>500</v>
      </c>
      <c r="EZ38" s="139">
        <f t="shared" si="333"/>
        <v>500</v>
      </c>
      <c r="FA38" s="139">
        <f t="shared" si="334"/>
        <v>500</v>
      </c>
      <c r="FB38" s="139">
        <f t="shared" si="335"/>
        <v>500</v>
      </c>
      <c r="FC38" s="139">
        <f t="shared" si="336"/>
        <v>500</v>
      </c>
      <c r="FD38" s="139">
        <f t="shared" si="337"/>
        <v>500</v>
      </c>
      <c r="FE38" s="139">
        <f t="shared" si="338"/>
        <v>500</v>
      </c>
      <c r="FF38" s="139">
        <f t="shared" si="339"/>
        <v>500</v>
      </c>
      <c r="FG38" s="139">
        <f t="shared" si="340"/>
        <v>500</v>
      </c>
      <c r="FH38" s="139">
        <f t="shared" si="341"/>
        <v>500</v>
      </c>
      <c r="FI38" s="139">
        <f t="shared" si="342"/>
        <v>500</v>
      </c>
      <c r="FJ38" s="139">
        <f t="shared" si="343"/>
        <v>500</v>
      </c>
      <c r="FK38" s="139">
        <f t="shared" si="344"/>
        <v>89</v>
      </c>
      <c r="FL38" s="139">
        <f t="shared" si="344"/>
        <v>95</v>
      </c>
      <c r="FM38" s="139">
        <f t="shared" si="344"/>
        <v>500</v>
      </c>
      <c r="FN38" s="139">
        <f t="shared" si="344"/>
        <v>500</v>
      </c>
      <c r="FO38" s="139">
        <f t="shared" si="344"/>
        <v>500</v>
      </c>
      <c r="FP38" s="139">
        <f t="shared" si="344"/>
        <v>500</v>
      </c>
      <c r="FQ38" s="139">
        <f t="shared" si="344"/>
        <v>500</v>
      </c>
      <c r="FR38" s="139">
        <f t="shared" si="344"/>
        <v>500</v>
      </c>
      <c r="FS38" s="139">
        <f t="shared" si="344"/>
        <v>500</v>
      </c>
      <c r="FT38" s="139">
        <f t="shared" si="344"/>
        <v>500</v>
      </c>
      <c r="FU38" s="139">
        <f t="shared" si="344"/>
        <v>500</v>
      </c>
      <c r="FV38" s="139">
        <f t="shared" si="344"/>
        <v>500</v>
      </c>
      <c r="FW38" s="139">
        <f t="shared" si="344"/>
        <v>500</v>
      </c>
      <c r="FX38" s="139">
        <f t="shared" si="344"/>
        <v>500</v>
      </c>
      <c r="FY38" s="139">
        <f t="shared" si="344"/>
        <v>500</v>
      </c>
      <c r="FZ38" s="139">
        <f t="shared" si="344"/>
        <v>500</v>
      </c>
      <c r="GA38" s="139">
        <f t="shared" si="273"/>
        <v>500</v>
      </c>
      <c r="GB38" s="139">
        <f t="shared" si="273"/>
        <v>500</v>
      </c>
      <c r="GC38" s="139">
        <f t="shared" si="273"/>
        <v>500</v>
      </c>
      <c r="GD38" s="139">
        <f t="shared" si="273"/>
        <v>500</v>
      </c>
      <c r="GE38" s="139">
        <f t="shared" si="273"/>
        <v>500</v>
      </c>
      <c r="GF38" s="139">
        <f t="shared" si="273"/>
        <v>500</v>
      </c>
      <c r="GG38" s="139">
        <f t="shared" si="213"/>
        <v>500</v>
      </c>
      <c r="GH38" s="139">
        <f t="shared" si="213"/>
        <v>500</v>
      </c>
      <c r="GI38" s="139">
        <f t="shared" si="213"/>
        <v>500</v>
      </c>
      <c r="GJ38" s="139">
        <f t="shared" si="213"/>
        <v>500</v>
      </c>
      <c r="GK38" s="139">
        <f t="shared" si="213"/>
        <v>500</v>
      </c>
      <c r="GL38" s="139">
        <f t="shared" si="213"/>
        <v>500</v>
      </c>
      <c r="GM38" s="139">
        <f t="shared" ref="GM38:GT64" si="403">SMALL($GU38:$HB38,GM$3)</f>
        <v>85</v>
      </c>
      <c r="GN38" s="139">
        <f t="shared" si="403"/>
        <v>500</v>
      </c>
      <c r="GO38" s="139">
        <f t="shared" si="403"/>
        <v>500</v>
      </c>
      <c r="GP38" s="139">
        <f t="shared" si="403"/>
        <v>500</v>
      </c>
      <c r="GQ38" s="139">
        <f t="shared" si="403"/>
        <v>500</v>
      </c>
      <c r="GR38" s="139">
        <f t="shared" si="403"/>
        <v>500</v>
      </c>
      <c r="GS38" s="139">
        <f t="shared" si="403"/>
        <v>500</v>
      </c>
      <c r="GT38" s="139">
        <f t="shared" si="403"/>
        <v>500</v>
      </c>
      <c r="GU38" s="139">
        <f t="shared" si="345"/>
        <v>85</v>
      </c>
      <c r="GV38" s="139">
        <f t="shared" si="346"/>
        <v>500</v>
      </c>
      <c r="GW38" s="139">
        <f t="shared" si="347"/>
        <v>500</v>
      </c>
      <c r="GX38" s="139">
        <f t="shared" si="348"/>
        <v>500</v>
      </c>
      <c r="GY38" s="139">
        <f t="shared" si="349"/>
        <v>500</v>
      </c>
      <c r="GZ38" s="139">
        <f t="shared" si="350"/>
        <v>500</v>
      </c>
      <c r="HA38" s="139">
        <f t="shared" si="351"/>
        <v>500</v>
      </c>
      <c r="HB38" s="139">
        <f t="shared" si="352"/>
        <v>500</v>
      </c>
      <c r="HC38" s="139"/>
      <c r="HD38" s="139">
        <f t="shared" si="353"/>
        <v>0</v>
      </c>
      <c r="HE38" s="139">
        <f t="shared" si="354"/>
        <v>0</v>
      </c>
      <c r="HF38" s="138">
        <f t="shared" ca="1" si="355"/>
        <v>0</v>
      </c>
      <c r="HG38" s="145" t="e">
        <f t="shared" si="397"/>
        <v>#REF!</v>
      </c>
      <c r="HH38" s="145"/>
      <c r="HI38" s="139" t="str">
        <f t="shared" si="356"/>
        <v>除外</v>
      </c>
      <c r="HJ38" s="146" t="e">
        <f t="shared" si="163"/>
        <v>#REF!</v>
      </c>
      <c r="HK38" s="146" t="e">
        <f t="shared" si="164"/>
        <v>#REF!</v>
      </c>
      <c r="HL38" s="146" t="e">
        <f t="shared" si="165"/>
        <v>#REF!</v>
      </c>
      <c r="HM38" s="146" t="e">
        <f t="shared" si="357"/>
        <v>#REF!</v>
      </c>
      <c r="HN38" s="146" t="e">
        <f t="shared" ca="1" si="358"/>
        <v>#REF!</v>
      </c>
      <c r="HO38" s="139" t="str">
        <f t="shared" si="398"/>
        <v/>
      </c>
      <c r="HP38" s="139" t="str">
        <f t="shared" si="169"/>
        <v/>
      </c>
      <c r="HQ38" s="139" t="str">
        <f t="shared" si="359"/>
        <v>高木　歩</v>
      </c>
      <c r="HR38" s="147">
        <f t="shared" si="399"/>
        <v>11090</v>
      </c>
      <c r="HS38" s="148" t="str">
        <f t="shared" si="360"/>
        <v>資格基準未達</v>
      </c>
      <c r="HT38" s="141" t="str">
        <f t="shared" ca="1" si="361"/>
        <v>強化会参加数不足</v>
      </c>
      <c r="HU38" s="148">
        <f t="shared" si="362"/>
        <v>13090</v>
      </c>
      <c r="HV38" s="148">
        <f t="shared" si="174"/>
        <v>13090</v>
      </c>
      <c r="HW38" s="139" t="str">
        <f t="shared" si="56"/>
        <v/>
      </c>
      <c r="HX38" s="146" t="str">
        <f t="shared" si="175"/>
        <v/>
      </c>
      <c r="HY38" s="149">
        <f t="shared" si="176"/>
        <v>382.85714285714283</v>
      </c>
      <c r="HZ38" s="139">
        <f>SMALL(($EI38:$EK38,$EM38:$FJ38),HZ$4)</f>
        <v>95</v>
      </c>
      <c r="IA38" s="139">
        <f>SMALL(($EI38:$EK38,$EM38:$FJ38),IA$4)</f>
        <v>500</v>
      </c>
      <c r="IB38" s="139">
        <f>SMALL(($EI38:$EK38,$EM38:$FJ38),IB$4)</f>
        <v>500</v>
      </c>
      <c r="IC38" s="139">
        <f>SMALL(($EI38:$EK38,$EM38:$FJ38),IC$4)</f>
        <v>500</v>
      </c>
      <c r="ID38" s="139">
        <f>SMALL(($EI38:$EK38,$EM38:$FJ38),ID$4)</f>
        <v>500</v>
      </c>
      <c r="IE38" s="139">
        <f t="shared" ref="IE38:IF64" si="404">SMALL(($GM38:$GN38),IE$4)</f>
        <v>85</v>
      </c>
      <c r="IF38" s="139">
        <f t="shared" si="404"/>
        <v>500</v>
      </c>
      <c r="IG38" s="139"/>
      <c r="IH38" s="139" t="str">
        <f t="shared" si="178"/>
        <v/>
      </c>
      <c r="II38" s="139"/>
      <c r="IJ38" s="139" t="e">
        <f t="shared" si="363"/>
        <v>#REF!</v>
      </c>
      <c r="IK38" s="146" t="e">
        <f t="shared" si="400"/>
        <v>#REF!</v>
      </c>
      <c r="IL38" s="146" t="e">
        <f t="shared" si="181"/>
        <v>#REF!</v>
      </c>
      <c r="IM38" s="146" t="e">
        <f t="shared" si="182"/>
        <v>#REF!</v>
      </c>
      <c r="IN38" s="146" t="e">
        <f t="shared" si="364"/>
        <v>#REF!</v>
      </c>
      <c r="IO38" s="146" t="e">
        <f t="shared" ca="1" si="365"/>
        <v>#REF!</v>
      </c>
      <c r="IP38" s="139" t="e">
        <f t="shared" si="401"/>
        <v>#REF!</v>
      </c>
      <c r="IQ38" s="139" t="e">
        <f t="shared" si="185"/>
        <v>#REF!</v>
      </c>
      <c r="IR38" s="139" t="str">
        <f t="shared" si="366"/>
        <v>高木　歩</v>
      </c>
      <c r="IS38" s="150" t="e">
        <f t="shared" si="402"/>
        <v>#REF!</v>
      </c>
      <c r="IT38" s="139" t="str">
        <f t="shared" si="367"/>
        <v>資格基準未達</v>
      </c>
      <c r="IU38" s="141" t="str">
        <f t="shared" ca="1" si="368"/>
        <v>強化会参加数不足</v>
      </c>
      <c r="IV38" s="147" t="e">
        <f t="shared" si="369"/>
        <v>#REF!</v>
      </c>
      <c r="IW38" s="147" t="e">
        <f t="shared" si="190"/>
        <v>#REF!</v>
      </c>
      <c r="IX38" s="141">
        <f t="shared" si="370"/>
        <v>382.85714285714283</v>
      </c>
      <c r="IY38" s="141" t="e">
        <f t="shared" si="242"/>
        <v>#REF!</v>
      </c>
      <c r="IZ38" s="146" t="e">
        <f t="shared" si="192"/>
        <v>#REF!</v>
      </c>
      <c r="JA38" s="139" t="str">
        <f t="shared" si="193"/>
        <v/>
      </c>
      <c r="JB38" s="132"/>
      <c r="JC38" s="160">
        <v>8</v>
      </c>
      <c r="JD38" s="161" t="e">
        <f t="shared" si="386"/>
        <v>#REF!</v>
      </c>
      <c r="JE38" s="162" t="e">
        <f t="shared" si="387"/>
        <v>#REF!</v>
      </c>
      <c r="JF38" s="162" t="e">
        <f t="shared" si="388"/>
        <v>#REF!</v>
      </c>
      <c r="JG38" s="162" t="e">
        <f t="shared" si="389"/>
        <v>#REF!</v>
      </c>
      <c r="JH38" s="162" t="e">
        <f t="shared" si="390"/>
        <v>#REF!</v>
      </c>
      <c r="JI38" s="163" t="str">
        <f t="shared" si="376"/>
        <v/>
      </c>
      <c r="JJ38" s="132"/>
      <c r="JK38" s="160">
        <v>8</v>
      </c>
      <c r="JL38" s="160" t="e">
        <f t="shared" si="391"/>
        <v>#REF!</v>
      </c>
      <c r="JM38" s="185" t="e">
        <f t="shared" si="392"/>
        <v>#REF!</v>
      </c>
      <c r="JN38" s="163" t="e">
        <f t="shared" si="393"/>
        <v>#REF!</v>
      </c>
      <c r="JO38" s="185" t="e">
        <f t="shared" si="394"/>
        <v>#REF!</v>
      </c>
      <c r="JP38" s="162" t="e">
        <f t="shared" si="381"/>
        <v>#N/A</v>
      </c>
      <c r="JQ38" s="163" t="str">
        <f t="shared" si="382"/>
        <v/>
      </c>
      <c r="JR38" s="132"/>
      <c r="JS38" s="171">
        <v>14</v>
      </c>
      <c r="JT38" s="171" t="e">
        <f t="shared" si="266"/>
        <v>#REF!</v>
      </c>
      <c r="JU38" s="172" t="e">
        <f t="shared" si="267"/>
        <v>#REF!</v>
      </c>
      <c r="JV38" s="180" t="e">
        <f t="shared" si="268"/>
        <v>#REF!</v>
      </c>
      <c r="JW38" s="120" t="e">
        <f t="shared" si="269"/>
        <v>#N/A</v>
      </c>
      <c r="JX38" s="120" t="str">
        <f t="shared" si="270"/>
        <v/>
      </c>
      <c r="JY38" s="65"/>
      <c r="JZ38" s="65"/>
      <c r="KA38" s="65"/>
      <c r="KB38" s="65"/>
      <c r="KC38" s="65"/>
    </row>
    <row r="39" spans="1:289" ht="16.5" x14ac:dyDescent="0.4">
      <c r="A39" s="155">
        <f t="shared" si="265"/>
        <v>14</v>
      </c>
      <c r="B39" s="156" t="s">
        <v>3</v>
      </c>
      <c r="C39" s="157"/>
      <c r="D39" s="182" t="s">
        <v>177</v>
      </c>
      <c r="E39" s="183">
        <v>42948</v>
      </c>
      <c r="F39" s="184"/>
      <c r="G39" s="128">
        <f t="shared" ca="1" si="197"/>
        <v>22</v>
      </c>
      <c r="H39" s="129"/>
      <c r="I39" s="129"/>
      <c r="J39" s="129"/>
      <c r="K39" s="129"/>
      <c r="L39" s="130">
        <v>77</v>
      </c>
      <c r="M39" s="130">
        <v>94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>
        <v>92</v>
      </c>
      <c r="Y39" s="131">
        <v>91</v>
      </c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133">
        <f t="shared" si="395"/>
        <v>0</v>
      </c>
      <c r="AT39" s="199"/>
      <c r="AU39" s="200"/>
      <c r="AV39" s="136">
        <f t="shared" si="276"/>
        <v>0</v>
      </c>
      <c r="AW39" s="137" t="str">
        <f t="shared" ca="1" si="277"/>
        <v>強化会参加数不足</v>
      </c>
      <c r="AX39" s="137">
        <f t="shared" si="278"/>
        <v>0</v>
      </c>
      <c r="AY39" s="138">
        <f t="shared" si="279"/>
        <v>0</v>
      </c>
      <c r="AZ39" s="138">
        <f t="shared" si="280"/>
        <v>0</v>
      </c>
      <c r="BA39" s="138">
        <f t="shared" si="281"/>
        <v>0</v>
      </c>
      <c r="BB39" s="138">
        <f t="shared" si="282"/>
        <v>0</v>
      </c>
      <c r="BC39" s="138">
        <f t="shared" si="283"/>
        <v>0</v>
      </c>
      <c r="BD39" s="138">
        <f t="shared" si="284"/>
        <v>0</v>
      </c>
      <c r="BE39" s="138">
        <f t="shared" si="285"/>
        <v>0</v>
      </c>
      <c r="BF39" s="138">
        <f t="shared" si="286"/>
        <v>0</v>
      </c>
      <c r="BG39" s="138">
        <f t="shared" si="287"/>
        <v>0</v>
      </c>
      <c r="BH39" s="138">
        <f t="shared" si="288"/>
        <v>0</v>
      </c>
      <c r="BI39" s="138">
        <f t="shared" si="289"/>
        <v>0</v>
      </c>
      <c r="BJ39" s="138">
        <f t="shared" si="290"/>
        <v>0</v>
      </c>
      <c r="BK39" s="138">
        <f t="shared" si="291"/>
        <v>0</v>
      </c>
      <c r="BL39" s="138">
        <f t="shared" si="292"/>
        <v>0</v>
      </c>
      <c r="BM39" s="138">
        <f t="shared" si="293"/>
        <v>0</v>
      </c>
      <c r="BN39" s="138">
        <f t="shared" si="294"/>
        <v>0</v>
      </c>
      <c r="BO39" s="138">
        <f t="shared" si="295"/>
        <v>0</v>
      </c>
      <c r="BP39" s="138">
        <f t="shared" si="296"/>
        <v>0</v>
      </c>
      <c r="BQ39" s="138">
        <f t="shared" si="297"/>
        <v>0</v>
      </c>
      <c r="BR39" s="138">
        <f t="shared" si="298"/>
        <v>0</v>
      </c>
      <c r="BS39" s="138">
        <f t="shared" si="299"/>
        <v>0</v>
      </c>
      <c r="BT39" s="138">
        <f t="shared" si="300"/>
        <v>0</v>
      </c>
      <c r="BU39" s="138">
        <f t="shared" si="301"/>
        <v>0</v>
      </c>
      <c r="BV39" s="138">
        <f t="shared" si="302"/>
        <v>0</v>
      </c>
      <c r="BW39" s="138">
        <f t="shared" si="303"/>
        <v>0</v>
      </c>
      <c r="BX39" s="138">
        <f t="shared" si="304"/>
        <v>0</v>
      </c>
      <c r="BY39" s="138">
        <f t="shared" si="305"/>
        <v>0</v>
      </c>
      <c r="BZ39" s="138">
        <f t="shared" si="306"/>
        <v>0</v>
      </c>
      <c r="CA39" s="138">
        <f t="shared" si="307"/>
        <v>0</v>
      </c>
      <c r="CB39" s="138">
        <f t="shared" si="308"/>
        <v>0</v>
      </c>
      <c r="CC39" s="138">
        <f t="shared" si="309"/>
        <v>0</v>
      </c>
      <c r="CD39" s="138">
        <f t="shared" si="310"/>
        <v>0</v>
      </c>
      <c r="CE39" s="138">
        <f t="shared" si="311"/>
        <v>0</v>
      </c>
      <c r="CF39" s="138">
        <f t="shared" si="312"/>
        <v>0</v>
      </c>
      <c r="CG39" s="138">
        <f t="shared" si="313"/>
        <v>0</v>
      </c>
      <c r="CH39" s="138">
        <f t="shared" si="314"/>
        <v>0</v>
      </c>
      <c r="CI39" s="138">
        <f t="shared" si="100"/>
        <v>0</v>
      </c>
      <c r="CJ39" s="138">
        <f t="shared" si="101"/>
        <v>0</v>
      </c>
      <c r="CK39" s="138">
        <f t="shared" si="102"/>
        <v>0</v>
      </c>
      <c r="CL39" s="138">
        <f t="shared" si="103"/>
        <v>0</v>
      </c>
      <c r="CM39" s="139">
        <f t="shared" si="383"/>
        <v>500</v>
      </c>
      <c r="CN39" s="139">
        <f t="shared" si="383"/>
        <v>500</v>
      </c>
      <c r="CO39" s="139">
        <f t="shared" si="383"/>
        <v>500</v>
      </c>
      <c r="CP39" s="139">
        <f t="shared" si="383"/>
        <v>500</v>
      </c>
      <c r="CQ39" s="139">
        <f t="shared" si="383"/>
        <v>500</v>
      </c>
      <c r="CR39" s="139">
        <f t="shared" si="383"/>
        <v>500</v>
      </c>
      <c r="CS39" s="139">
        <f t="shared" si="383"/>
        <v>500</v>
      </c>
      <c r="CT39" s="139">
        <f t="shared" si="383"/>
        <v>500</v>
      </c>
      <c r="CU39" s="139">
        <f t="shared" si="383"/>
        <v>500</v>
      </c>
      <c r="CV39" s="139">
        <f t="shared" si="383"/>
        <v>500</v>
      </c>
      <c r="CW39" s="139">
        <f t="shared" si="384"/>
        <v>500</v>
      </c>
      <c r="CX39" s="139">
        <f t="shared" si="384"/>
        <v>500</v>
      </c>
      <c r="CY39" s="139">
        <f t="shared" si="384"/>
        <v>500</v>
      </c>
      <c r="CZ39" s="139">
        <f t="shared" si="384"/>
        <v>500</v>
      </c>
      <c r="DA39" s="139">
        <f t="shared" si="384"/>
        <v>500</v>
      </c>
      <c r="DB39" s="139">
        <f t="shared" si="384"/>
        <v>500</v>
      </c>
      <c r="DC39" s="139">
        <f t="shared" si="384"/>
        <v>500</v>
      </c>
      <c r="DD39" s="139">
        <f t="shared" si="384"/>
        <v>500</v>
      </c>
      <c r="DE39" s="139">
        <f t="shared" si="384"/>
        <v>500</v>
      </c>
      <c r="DF39" s="139">
        <f t="shared" si="384"/>
        <v>500</v>
      </c>
      <c r="DG39" s="139">
        <f t="shared" si="385"/>
        <v>500</v>
      </c>
      <c r="DH39" s="139">
        <f t="shared" si="385"/>
        <v>500</v>
      </c>
      <c r="DI39" s="139">
        <f t="shared" si="385"/>
        <v>500</v>
      </c>
      <c r="DJ39" s="139">
        <f t="shared" si="385"/>
        <v>500</v>
      </c>
      <c r="DK39" s="139">
        <f t="shared" si="385"/>
        <v>500</v>
      </c>
      <c r="DL39" s="139">
        <f t="shared" si="385"/>
        <v>500</v>
      </c>
      <c r="DM39" s="139">
        <f t="shared" si="385"/>
        <v>500</v>
      </c>
      <c r="DN39" s="139">
        <f t="shared" si="385"/>
        <v>500</v>
      </c>
      <c r="DO39" s="139">
        <f t="shared" si="385"/>
        <v>500</v>
      </c>
      <c r="DP39" s="139">
        <f t="shared" si="385"/>
        <v>500</v>
      </c>
      <c r="DQ39" s="140">
        <f t="shared" si="104"/>
        <v>2500</v>
      </c>
      <c r="DR39" s="140">
        <f t="shared" si="105"/>
        <v>500</v>
      </c>
      <c r="DS39" s="140">
        <f t="shared" si="106"/>
        <v>1000</v>
      </c>
      <c r="DT39" s="140">
        <f t="shared" si="107"/>
        <v>500</v>
      </c>
      <c r="DU39" s="141">
        <f t="shared" si="108"/>
        <v>500</v>
      </c>
      <c r="DV39" s="139">
        <f t="shared" si="109"/>
        <v>0</v>
      </c>
      <c r="DW39" s="139">
        <f t="shared" si="110"/>
        <v>0</v>
      </c>
      <c r="DX39" s="139">
        <f t="shared" si="111"/>
        <v>0</v>
      </c>
      <c r="DY39" s="139">
        <f t="shared" si="112"/>
        <v>0</v>
      </c>
      <c r="DZ39" s="139">
        <f t="shared" si="113"/>
        <v>0</v>
      </c>
      <c r="EA39" s="139">
        <f t="shared" si="114"/>
        <v>0</v>
      </c>
      <c r="EB39" s="139">
        <f t="shared" si="115"/>
        <v>0</v>
      </c>
      <c r="EC39" s="139">
        <f t="shared" si="116"/>
        <v>0</v>
      </c>
      <c r="ED39" s="141">
        <f t="shared" si="117"/>
        <v>500</v>
      </c>
      <c r="EE39" s="142">
        <f t="shared" si="118"/>
        <v>0</v>
      </c>
      <c r="EF39" s="143" t="str">
        <f t="shared" si="315"/>
        <v>出場回数不足</v>
      </c>
      <c r="EG39" s="192">
        <f t="shared" si="120"/>
        <v>1000</v>
      </c>
      <c r="EH39" s="192">
        <f t="shared" si="396"/>
        <v>1500</v>
      </c>
      <c r="EI39" s="139">
        <f t="shared" si="316"/>
        <v>500</v>
      </c>
      <c r="EJ39" s="139">
        <f t="shared" si="317"/>
        <v>500</v>
      </c>
      <c r="EK39" s="139">
        <f t="shared" si="318"/>
        <v>500</v>
      </c>
      <c r="EL39" s="139">
        <f t="shared" si="319"/>
        <v>500</v>
      </c>
      <c r="EM39" s="139">
        <f t="shared" si="320"/>
        <v>500</v>
      </c>
      <c r="EN39" s="139">
        <f t="shared" si="321"/>
        <v>500</v>
      </c>
      <c r="EO39" s="139">
        <f t="shared" si="322"/>
        <v>500</v>
      </c>
      <c r="EP39" s="139">
        <f t="shared" si="323"/>
        <v>500</v>
      </c>
      <c r="EQ39" s="139">
        <f t="shared" si="324"/>
        <v>500</v>
      </c>
      <c r="ER39" s="139">
        <f t="shared" si="325"/>
        <v>500</v>
      </c>
      <c r="ES39" s="139">
        <f t="shared" si="326"/>
        <v>500</v>
      </c>
      <c r="ET39" s="139">
        <f t="shared" si="327"/>
        <v>500</v>
      </c>
      <c r="EU39" s="139">
        <f t="shared" si="328"/>
        <v>500</v>
      </c>
      <c r="EV39" s="139">
        <f t="shared" si="329"/>
        <v>500</v>
      </c>
      <c r="EW39" s="139">
        <f t="shared" si="330"/>
        <v>500</v>
      </c>
      <c r="EX39" s="139">
        <f t="shared" si="331"/>
        <v>500</v>
      </c>
      <c r="EY39" s="139">
        <f t="shared" si="332"/>
        <v>500</v>
      </c>
      <c r="EZ39" s="139">
        <f t="shared" si="333"/>
        <v>500</v>
      </c>
      <c r="FA39" s="139">
        <f t="shared" si="334"/>
        <v>500</v>
      </c>
      <c r="FB39" s="139">
        <f t="shared" si="335"/>
        <v>500</v>
      </c>
      <c r="FC39" s="139">
        <f t="shared" si="336"/>
        <v>500</v>
      </c>
      <c r="FD39" s="139">
        <f t="shared" si="337"/>
        <v>500</v>
      </c>
      <c r="FE39" s="139">
        <f t="shared" si="338"/>
        <v>500</v>
      </c>
      <c r="FF39" s="139">
        <f t="shared" si="339"/>
        <v>500</v>
      </c>
      <c r="FG39" s="139">
        <f t="shared" si="340"/>
        <v>500</v>
      </c>
      <c r="FH39" s="139">
        <f t="shared" si="341"/>
        <v>500</v>
      </c>
      <c r="FI39" s="139">
        <f t="shared" si="342"/>
        <v>500</v>
      </c>
      <c r="FJ39" s="139">
        <f t="shared" si="343"/>
        <v>500</v>
      </c>
      <c r="FK39" s="139">
        <f t="shared" si="344"/>
        <v>500</v>
      </c>
      <c r="FL39" s="139">
        <f t="shared" si="344"/>
        <v>500</v>
      </c>
      <c r="FM39" s="139">
        <f t="shared" si="344"/>
        <v>500</v>
      </c>
      <c r="FN39" s="139">
        <f t="shared" si="344"/>
        <v>500</v>
      </c>
      <c r="FO39" s="139">
        <f t="shared" si="344"/>
        <v>500</v>
      </c>
      <c r="FP39" s="139">
        <f t="shared" si="344"/>
        <v>500</v>
      </c>
      <c r="FQ39" s="139">
        <f t="shared" si="344"/>
        <v>500</v>
      </c>
      <c r="FR39" s="139">
        <f t="shared" si="344"/>
        <v>500</v>
      </c>
      <c r="FS39" s="139">
        <f t="shared" si="344"/>
        <v>500</v>
      </c>
      <c r="FT39" s="139">
        <f t="shared" si="344"/>
        <v>500</v>
      </c>
      <c r="FU39" s="139">
        <f t="shared" si="344"/>
        <v>500</v>
      </c>
      <c r="FV39" s="139">
        <f t="shared" si="344"/>
        <v>500</v>
      </c>
      <c r="FW39" s="139">
        <f t="shared" si="344"/>
        <v>500</v>
      </c>
      <c r="FX39" s="139">
        <f t="shared" si="344"/>
        <v>500</v>
      </c>
      <c r="FY39" s="139">
        <f t="shared" si="344"/>
        <v>500</v>
      </c>
      <c r="FZ39" s="139">
        <f t="shared" si="344"/>
        <v>500</v>
      </c>
      <c r="GA39" s="139">
        <f t="shared" si="273"/>
        <v>500</v>
      </c>
      <c r="GB39" s="139">
        <f t="shared" si="273"/>
        <v>500</v>
      </c>
      <c r="GC39" s="139">
        <f t="shared" si="273"/>
        <v>500</v>
      </c>
      <c r="GD39" s="139">
        <f t="shared" si="273"/>
        <v>500</v>
      </c>
      <c r="GE39" s="139">
        <f t="shared" si="273"/>
        <v>500</v>
      </c>
      <c r="GF39" s="139">
        <f t="shared" si="273"/>
        <v>500</v>
      </c>
      <c r="GG39" s="139">
        <f t="shared" si="213"/>
        <v>500</v>
      </c>
      <c r="GH39" s="139">
        <f t="shared" si="213"/>
        <v>500</v>
      </c>
      <c r="GI39" s="139">
        <f t="shared" si="213"/>
        <v>500</v>
      </c>
      <c r="GJ39" s="139">
        <f t="shared" si="213"/>
        <v>500</v>
      </c>
      <c r="GK39" s="139">
        <f t="shared" si="213"/>
        <v>500</v>
      </c>
      <c r="GL39" s="139">
        <f t="shared" si="213"/>
        <v>500</v>
      </c>
      <c r="GM39" s="139">
        <f t="shared" si="403"/>
        <v>500</v>
      </c>
      <c r="GN39" s="139">
        <f t="shared" si="403"/>
        <v>500</v>
      </c>
      <c r="GO39" s="139">
        <f t="shared" si="403"/>
        <v>500</v>
      </c>
      <c r="GP39" s="139">
        <f t="shared" si="403"/>
        <v>500</v>
      </c>
      <c r="GQ39" s="139">
        <f t="shared" si="403"/>
        <v>500</v>
      </c>
      <c r="GR39" s="139">
        <f t="shared" si="403"/>
        <v>500</v>
      </c>
      <c r="GS39" s="139">
        <f t="shared" si="403"/>
        <v>500</v>
      </c>
      <c r="GT39" s="139">
        <f t="shared" si="403"/>
        <v>500</v>
      </c>
      <c r="GU39" s="139">
        <f t="shared" si="345"/>
        <v>500</v>
      </c>
      <c r="GV39" s="139">
        <f t="shared" si="346"/>
        <v>500</v>
      </c>
      <c r="GW39" s="139">
        <f t="shared" si="347"/>
        <v>500</v>
      </c>
      <c r="GX39" s="139">
        <f t="shared" si="348"/>
        <v>500</v>
      </c>
      <c r="GY39" s="139">
        <f t="shared" si="349"/>
        <v>500</v>
      </c>
      <c r="GZ39" s="139">
        <f t="shared" si="350"/>
        <v>500</v>
      </c>
      <c r="HA39" s="139">
        <f t="shared" si="351"/>
        <v>500</v>
      </c>
      <c r="HB39" s="139">
        <f t="shared" si="352"/>
        <v>500</v>
      </c>
      <c r="HC39" s="139"/>
      <c r="HD39" s="139">
        <f t="shared" si="353"/>
        <v>0</v>
      </c>
      <c r="HE39" s="139">
        <f t="shared" si="354"/>
        <v>0</v>
      </c>
      <c r="HF39" s="138">
        <f t="shared" ca="1" si="355"/>
        <v>0</v>
      </c>
      <c r="HG39" s="145" t="e">
        <f t="shared" si="397"/>
        <v>#REF!</v>
      </c>
      <c r="HH39" s="145"/>
      <c r="HI39" s="139" t="str">
        <f t="shared" si="356"/>
        <v>除外</v>
      </c>
      <c r="HJ39" s="146" t="e">
        <f t="shared" si="163"/>
        <v>#REF!</v>
      </c>
      <c r="HK39" s="146" t="e">
        <f t="shared" si="164"/>
        <v>#REF!</v>
      </c>
      <c r="HL39" s="146" t="e">
        <f t="shared" si="165"/>
        <v>#REF!</v>
      </c>
      <c r="HM39" s="146" t="e">
        <f t="shared" si="357"/>
        <v>#REF!</v>
      </c>
      <c r="HN39" s="146" t="e">
        <f t="shared" ca="1" si="358"/>
        <v>#REF!</v>
      </c>
      <c r="HO39" s="139" t="str">
        <f t="shared" si="398"/>
        <v/>
      </c>
      <c r="HP39" s="139" t="str">
        <f t="shared" si="169"/>
        <v/>
      </c>
      <c r="HQ39" s="139" t="str">
        <f t="shared" si="359"/>
        <v>高松　純</v>
      </c>
      <c r="HR39" s="147">
        <f t="shared" si="399"/>
        <v>11500</v>
      </c>
      <c r="HS39" s="148" t="str">
        <f t="shared" si="360"/>
        <v>資格基準未達</v>
      </c>
      <c r="HT39" s="141" t="str">
        <f t="shared" ca="1" si="361"/>
        <v>強化会参加数不足</v>
      </c>
      <c r="HU39" s="148">
        <f t="shared" si="362"/>
        <v>13500</v>
      </c>
      <c r="HV39" s="148">
        <f t="shared" si="174"/>
        <v>13500</v>
      </c>
      <c r="HW39" s="139" t="str">
        <f t="shared" si="56"/>
        <v/>
      </c>
      <c r="HX39" s="146" t="str">
        <f t="shared" si="175"/>
        <v/>
      </c>
      <c r="HY39" s="149">
        <f t="shared" si="176"/>
        <v>500</v>
      </c>
      <c r="HZ39" s="139">
        <f>SMALL(($EI39:$EK39,$EM39:$FJ39),HZ$4)</f>
        <v>500</v>
      </c>
      <c r="IA39" s="139">
        <f>SMALL(($EI39:$EK39,$EM39:$FJ39),IA$4)</f>
        <v>500</v>
      </c>
      <c r="IB39" s="139">
        <f>SMALL(($EI39:$EK39,$EM39:$FJ39),IB$4)</f>
        <v>500</v>
      </c>
      <c r="IC39" s="139">
        <f>SMALL(($EI39:$EK39,$EM39:$FJ39),IC$4)</f>
        <v>500</v>
      </c>
      <c r="ID39" s="139">
        <f>SMALL(($EI39:$EK39,$EM39:$FJ39),ID$4)</f>
        <v>500</v>
      </c>
      <c r="IE39" s="139">
        <f t="shared" si="404"/>
        <v>500</v>
      </c>
      <c r="IF39" s="139">
        <f t="shared" si="404"/>
        <v>500</v>
      </c>
      <c r="IG39" s="139"/>
      <c r="IH39" s="139" t="str">
        <f t="shared" si="178"/>
        <v/>
      </c>
      <c r="II39" s="139"/>
      <c r="IJ39" s="139" t="e">
        <f t="shared" si="363"/>
        <v>#REF!</v>
      </c>
      <c r="IK39" s="146" t="e">
        <f t="shared" si="400"/>
        <v>#REF!</v>
      </c>
      <c r="IL39" s="146" t="e">
        <f t="shared" si="181"/>
        <v>#REF!</v>
      </c>
      <c r="IM39" s="146" t="e">
        <f t="shared" si="182"/>
        <v>#REF!</v>
      </c>
      <c r="IN39" s="146" t="e">
        <f t="shared" si="364"/>
        <v>#REF!</v>
      </c>
      <c r="IO39" s="146" t="e">
        <f t="shared" ca="1" si="365"/>
        <v>#REF!</v>
      </c>
      <c r="IP39" s="139" t="e">
        <f t="shared" si="401"/>
        <v>#REF!</v>
      </c>
      <c r="IQ39" s="139" t="e">
        <f t="shared" si="185"/>
        <v>#REF!</v>
      </c>
      <c r="IR39" s="139" t="str">
        <f t="shared" si="366"/>
        <v>高松　純</v>
      </c>
      <c r="IS39" s="150" t="e">
        <f t="shared" si="402"/>
        <v>#REF!</v>
      </c>
      <c r="IT39" s="139" t="str">
        <f t="shared" si="367"/>
        <v>資格基準未達</v>
      </c>
      <c r="IU39" s="141" t="str">
        <f t="shared" ca="1" si="368"/>
        <v>強化会参加数不足</v>
      </c>
      <c r="IV39" s="147" t="e">
        <f t="shared" si="369"/>
        <v>#REF!</v>
      </c>
      <c r="IW39" s="147" t="e">
        <f t="shared" si="190"/>
        <v>#REF!</v>
      </c>
      <c r="IX39" s="141">
        <f t="shared" si="370"/>
        <v>500</v>
      </c>
      <c r="IY39" s="141" t="e">
        <f t="shared" si="242"/>
        <v>#REF!</v>
      </c>
      <c r="IZ39" s="146" t="e">
        <f t="shared" si="192"/>
        <v>#REF!</v>
      </c>
      <c r="JA39" s="139" t="str">
        <f t="shared" si="193"/>
        <v/>
      </c>
      <c r="JB39" s="132"/>
      <c r="JC39" s="160">
        <v>9</v>
      </c>
      <c r="JD39" s="161" t="e">
        <f t="shared" si="386"/>
        <v>#REF!</v>
      </c>
      <c r="JE39" s="162" t="e">
        <f t="shared" si="387"/>
        <v>#REF!</v>
      </c>
      <c r="JF39" s="162" t="e">
        <f t="shared" si="388"/>
        <v>#REF!</v>
      </c>
      <c r="JG39" s="162" t="e">
        <f t="shared" si="389"/>
        <v>#REF!</v>
      </c>
      <c r="JH39" s="162" t="e">
        <f t="shared" si="390"/>
        <v>#REF!</v>
      </c>
      <c r="JI39" s="163" t="str">
        <f t="shared" si="376"/>
        <v/>
      </c>
      <c r="JJ39" s="132"/>
      <c r="JK39" s="160">
        <v>9</v>
      </c>
      <c r="JL39" s="160" t="e">
        <f t="shared" si="391"/>
        <v>#REF!</v>
      </c>
      <c r="JM39" s="185" t="e">
        <f t="shared" si="392"/>
        <v>#REF!</v>
      </c>
      <c r="JN39" s="163" t="e">
        <f t="shared" si="393"/>
        <v>#REF!</v>
      </c>
      <c r="JO39" s="185" t="e">
        <f t="shared" si="394"/>
        <v>#REF!</v>
      </c>
      <c r="JP39" s="162" t="e">
        <f t="shared" si="381"/>
        <v>#N/A</v>
      </c>
      <c r="JQ39" s="163" t="str">
        <f t="shared" si="382"/>
        <v/>
      </c>
      <c r="JR39" s="132"/>
      <c r="JS39" s="171">
        <v>15</v>
      </c>
      <c r="JT39" s="171" t="e">
        <f t="shared" si="266"/>
        <v>#REF!</v>
      </c>
      <c r="JU39" s="172" t="e">
        <f t="shared" si="267"/>
        <v>#REF!</v>
      </c>
      <c r="JV39" s="180" t="e">
        <f t="shared" si="268"/>
        <v>#REF!</v>
      </c>
      <c r="JW39" s="120" t="e">
        <f t="shared" si="269"/>
        <v>#N/A</v>
      </c>
      <c r="JX39" s="120" t="str">
        <f t="shared" si="270"/>
        <v/>
      </c>
      <c r="JY39" s="65"/>
      <c r="JZ39" s="65"/>
      <c r="KA39" s="65"/>
      <c r="KB39" s="65"/>
      <c r="KC39" s="65"/>
    </row>
    <row r="40" spans="1:289" ht="16.5" x14ac:dyDescent="0.4">
      <c r="A40" s="155">
        <f t="shared" si="265"/>
        <v>15</v>
      </c>
      <c r="B40" s="156" t="s">
        <v>3</v>
      </c>
      <c r="C40" s="157"/>
      <c r="D40" s="125" t="s">
        <v>162</v>
      </c>
      <c r="E40" s="126">
        <v>41214</v>
      </c>
      <c r="F40" s="127" t="s">
        <v>140</v>
      </c>
      <c r="G40" s="128">
        <f t="shared" ca="1" si="197"/>
        <v>79</v>
      </c>
      <c r="H40" s="129"/>
      <c r="I40" s="129"/>
      <c r="J40" s="129"/>
      <c r="K40" s="129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2"/>
      <c r="AS40" s="133">
        <f t="shared" si="395"/>
        <v>4</v>
      </c>
      <c r="AT40" s="199"/>
      <c r="AU40" s="200"/>
      <c r="AV40" s="136">
        <f t="shared" si="276"/>
        <v>0</v>
      </c>
      <c r="AW40" s="137" t="str">
        <f t="shared" ca="1" si="277"/>
        <v>強化会参加数不足</v>
      </c>
      <c r="AX40" s="137">
        <f t="shared" si="278"/>
        <v>88.5</v>
      </c>
      <c r="AY40" s="138">
        <f t="shared" si="279"/>
        <v>0</v>
      </c>
      <c r="AZ40" s="138">
        <f t="shared" si="280"/>
        <v>0</v>
      </c>
      <c r="BA40" s="138">
        <f t="shared" si="281"/>
        <v>0</v>
      </c>
      <c r="BB40" s="138">
        <f t="shared" si="282"/>
        <v>0</v>
      </c>
      <c r="BC40" s="138">
        <f t="shared" si="283"/>
        <v>1</v>
      </c>
      <c r="BD40" s="138">
        <f t="shared" si="284"/>
        <v>1</v>
      </c>
      <c r="BE40" s="138">
        <f t="shared" si="285"/>
        <v>0</v>
      </c>
      <c r="BF40" s="138">
        <f t="shared" si="286"/>
        <v>0</v>
      </c>
      <c r="BG40" s="138">
        <f t="shared" si="287"/>
        <v>0</v>
      </c>
      <c r="BH40" s="138">
        <f t="shared" si="288"/>
        <v>0</v>
      </c>
      <c r="BI40" s="138">
        <f t="shared" si="289"/>
        <v>0</v>
      </c>
      <c r="BJ40" s="138">
        <f t="shared" si="290"/>
        <v>0</v>
      </c>
      <c r="BK40" s="138">
        <f t="shared" si="291"/>
        <v>0</v>
      </c>
      <c r="BL40" s="138">
        <f t="shared" si="292"/>
        <v>0</v>
      </c>
      <c r="BM40" s="138">
        <f t="shared" si="293"/>
        <v>0</v>
      </c>
      <c r="BN40" s="138">
        <f t="shared" si="294"/>
        <v>0</v>
      </c>
      <c r="BO40" s="138">
        <f t="shared" si="295"/>
        <v>1</v>
      </c>
      <c r="BP40" s="138">
        <f t="shared" si="296"/>
        <v>1</v>
      </c>
      <c r="BQ40" s="138">
        <f t="shared" si="297"/>
        <v>0</v>
      </c>
      <c r="BR40" s="138">
        <f t="shared" si="298"/>
        <v>0</v>
      </c>
      <c r="BS40" s="138">
        <f t="shared" si="299"/>
        <v>0</v>
      </c>
      <c r="BT40" s="138">
        <f t="shared" si="300"/>
        <v>0</v>
      </c>
      <c r="BU40" s="138">
        <f t="shared" si="301"/>
        <v>0</v>
      </c>
      <c r="BV40" s="138">
        <f t="shared" si="302"/>
        <v>0</v>
      </c>
      <c r="BW40" s="138">
        <f t="shared" si="303"/>
        <v>0</v>
      </c>
      <c r="BX40" s="138">
        <f t="shared" si="304"/>
        <v>0</v>
      </c>
      <c r="BY40" s="138">
        <f t="shared" si="305"/>
        <v>0</v>
      </c>
      <c r="BZ40" s="138">
        <f t="shared" si="306"/>
        <v>0</v>
      </c>
      <c r="CA40" s="138">
        <f t="shared" si="307"/>
        <v>0</v>
      </c>
      <c r="CB40" s="138">
        <f t="shared" si="308"/>
        <v>0</v>
      </c>
      <c r="CC40" s="138">
        <f t="shared" si="309"/>
        <v>0</v>
      </c>
      <c r="CD40" s="138">
        <f t="shared" si="310"/>
        <v>0</v>
      </c>
      <c r="CE40" s="138">
        <f t="shared" si="311"/>
        <v>0</v>
      </c>
      <c r="CF40" s="138">
        <f t="shared" si="312"/>
        <v>0</v>
      </c>
      <c r="CG40" s="138">
        <f t="shared" si="313"/>
        <v>0</v>
      </c>
      <c r="CH40" s="138">
        <f t="shared" si="314"/>
        <v>0</v>
      </c>
      <c r="CI40" s="138">
        <f t="shared" si="100"/>
        <v>4</v>
      </c>
      <c r="CJ40" s="138">
        <f t="shared" si="101"/>
        <v>0</v>
      </c>
      <c r="CK40" s="138">
        <f t="shared" si="102"/>
        <v>0</v>
      </c>
      <c r="CL40" s="138">
        <f t="shared" si="103"/>
        <v>0</v>
      </c>
      <c r="CM40" s="139">
        <f t="shared" si="383"/>
        <v>77</v>
      </c>
      <c r="CN40" s="139">
        <f t="shared" si="383"/>
        <v>91</v>
      </c>
      <c r="CO40" s="139">
        <f t="shared" si="383"/>
        <v>92</v>
      </c>
      <c r="CP40" s="139">
        <f t="shared" si="383"/>
        <v>94</v>
      </c>
      <c r="CQ40" s="139">
        <f t="shared" si="383"/>
        <v>500</v>
      </c>
      <c r="CR40" s="139">
        <f t="shared" si="383"/>
        <v>500</v>
      </c>
      <c r="CS40" s="139">
        <f t="shared" si="383"/>
        <v>500</v>
      </c>
      <c r="CT40" s="139">
        <f t="shared" si="383"/>
        <v>500</v>
      </c>
      <c r="CU40" s="139">
        <f t="shared" si="383"/>
        <v>500</v>
      </c>
      <c r="CV40" s="139">
        <f t="shared" si="383"/>
        <v>500</v>
      </c>
      <c r="CW40" s="139">
        <f t="shared" si="384"/>
        <v>500</v>
      </c>
      <c r="CX40" s="139">
        <f t="shared" si="384"/>
        <v>500</v>
      </c>
      <c r="CY40" s="139">
        <f t="shared" si="384"/>
        <v>500</v>
      </c>
      <c r="CZ40" s="139">
        <f t="shared" si="384"/>
        <v>500</v>
      </c>
      <c r="DA40" s="139">
        <f t="shared" si="384"/>
        <v>500</v>
      </c>
      <c r="DB40" s="139">
        <f t="shared" si="384"/>
        <v>500</v>
      </c>
      <c r="DC40" s="139">
        <f t="shared" si="384"/>
        <v>500</v>
      </c>
      <c r="DD40" s="139">
        <f t="shared" si="384"/>
        <v>500</v>
      </c>
      <c r="DE40" s="139">
        <f t="shared" si="384"/>
        <v>500</v>
      </c>
      <c r="DF40" s="139">
        <f t="shared" si="384"/>
        <v>500</v>
      </c>
      <c r="DG40" s="139">
        <f t="shared" si="385"/>
        <v>500</v>
      </c>
      <c r="DH40" s="139">
        <f t="shared" si="385"/>
        <v>500</v>
      </c>
      <c r="DI40" s="139">
        <f t="shared" si="385"/>
        <v>500</v>
      </c>
      <c r="DJ40" s="139">
        <f t="shared" si="385"/>
        <v>500</v>
      </c>
      <c r="DK40" s="139">
        <f t="shared" si="385"/>
        <v>500</v>
      </c>
      <c r="DL40" s="139">
        <f t="shared" si="385"/>
        <v>500</v>
      </c>
      <c r="DM40" s="139">
        <f t="shared" si="385"/>
        <v>500</v>
      </c>
      <c r="DN40" s="139">
        <f t="shared" si="385"/>
        <v>500</v>
      </c>
      <c r="DO40" s="139">
        <f t="shared" si="385"/>
        <v>500</v>
      </c>
      <c r="DP40" s="139">
        <f t="shared" si="385"/>
        <v>500</v>
      </c>
      <c r="DQ40" s="140">
        <f t="shared" si="104"/>
        <v>1277</v>
      </c>
      <c r="DR40" s="140">
        <f t="shared" si="105"/>
        <v>255.4</v>
      </c>
      <c r="DS40" s="140">
        <f t="shared" si="106"/>
        <v>1000</v>
      </c>
      <c r="DT40" s="140">
        <f t="shared" si="107"/>
        <v>500</v>
      </c>
      <c r="DU40" s="141">
        <f t="shared" si="108"/>
        <v>325.28571428571428</v>
      </c>
      <c r="DV40" s="139">
        <f t="shared" si="109"/>
        <v>77</v>
      </c>
      <c r="DW40" s="139">
        <f t="shared" si="110"/>
        <v>91</v>
      </c>
      <c r="DX40" s="139">
        <f t="shared" si="111"/>
        <v>92</v>
      </c>
      <c r="DY40" s="139">
        <f t="shared" si="112"/>
        <v>94</v>
      </c>
      <c r="DZ40" s="139">
        <f t="shared" si="113"/>
        <v>0</v>
      </c>
      <c r="EA40" s="139">
        <f t="shared" si="114"/>
        <v>0</v>
      </c>
      <c r="EB40" s="139">
        <f t="shared" si="115"/>
        <v>0</v>
      </c>
      <c r="EC40" s="139">
        <f t="shared" si="116"/>
        <v>0</v>
      </c>
      <c r="ED40" s="141">
        <f t="shared" si="117"/>
        <v>92.333333333333329</v>
      </c>
      <c r="EE40" s="142">
        <f t="shared" si="118"/>
        <v>4</v>
      </c>
      <c r="EF40" s="143" t="str">
        <f t="shared" si="315"/>
        <v>出場回数不足</v>
      </c>
      <c r="EG40" s="192">
        <f t="shared" si="120"/>
        <v>592.33333333333337</v>
      </c>
      <c r="EH40" s="192">
        <f t="shared" si="396"/>
        <v>1092.3333333333335</v>
      </c>
      <c r="EI40" s="139">
        <f t="shared" si="316"/>
        <v>500</v>
      </c>
      <c r="EJ40" s="139">
        <f t="shared" si="317"/>
        <v>500</v>
      </c>
      <c r="EK40" s="139">
        <f t="shared" si="318"/>
        <v>500</v>
      </c>
      <c r="EL40" s="139">
        <f t="shared" si="319"/>
        <v>500</v>
      </c>
      <c r="EM40" s="139">
        <f t="shared" si="320"/>
        <v>77</v>
      </c>
      <c r="EN40" s="139">
        <f t="shared" si="321"/>
        <v>94</v>
      </c>
      <c r="EO40" s="139">
        <f t="shared" si="322"/>
        <v>500</v>
      </c>
      <c r="EP40" s="139">
        <f t="shared" si="323"/>
        <v>500</v>
      </c>
      <c r="EQ40" s="139">
        <f t="shared" si="324"/>
        <v>500</v>
      </c>
      <c r="ER40" s="139">
        <f t="shared" si="325"/>
        <v>500</v>
      </c>
      <c r="ES40" s="139">
        <f t="shared" si="326"/>
        <v>500</v>
      </c>
      <c r="ET40" s="139">
        <f t="shared" si="327"/>
        <v>500</v>
      </c>
      <c r="EU40" s="139">
        <f t="shared" si="328"/>
        <v>500</v>
      </c>
      <c r="EV40" s="139">
        <f t="shared" si="329"/>
        <v>500</v>
      </c>
      <c r="EW40" s="139">
        <f t="shared" si="330"/>
        <v>500</v>
      </c>
      <c r="EX40" s="139">
        <f t="shared" si="331"/>
        <v>500</v>
      </c>
      <c r="EY40" s="139">
        <f t="shared" si="332"/>
        <v>92</v>
      </c>
      <c r="EZ40" s="139">
        <f t="shared" si="333"/>
        <v>91</v>
      </c>
      <c r="FA40" s="139">
        <f t="shared" si="334"/>
        <v>500</v>
      </c>
      <c r="FB40" s="139">
        <f t="shared" si="335"/>
        <v>500</v>
      </c>
      <c r="FC40" s="139">
        <f t="shared" si="336"/>
        <v>500</v>
      </c>
      <c r="FD40" s="139">
        <f t="shared" si="337"/>
        <v>500</v>
      </c>
      <c r="FE40" s="139">
        <f t="shared" si="338"/>
        <v>500</v>
      </c>
      <c r="FF40" s="139">
        <f t="shared" si="339"/>
        <v>500</v>
      </c>
      <c r="FG40" s="139">
        <f t="shared" si="340"/>
        <v>500</v>
      </c>
      <c r="FH40" s="139">
        <f t="shared" si="341"/>
        <v>500</v>
      </c>
      <c r="FI40" s="139">
        <f t="shared" si="342"/>
        <v>500</v>
      </c>
      <c r="FJ40" s="139">
        <f t="shared" si="343"/>
        <v>500</v>
      </c>
      <c r="FK40" s="139">
        <f t="shared" si="344"/>
        <v>77</v>
      </c>
      <c r="FL40" s="139">
        <f t="shared" si="344"/>
        <v>91</v>
      </c>
      <c r="FM40" s="139">
        <f t="shared" si="344"/>
        <v>92</v>
      </c>
      <c r="FN40" s="139">
        <f t="shared" si="344"/>
        <v>94</v>
      </c>
      <c r="FO40" s="139">
        <f t="shared" si="344"/>
        <v>500</v>
      </c>
      <c r="FP40" s="139">
        <f t="shared" si="344"/>
        <v>500</v>
      </c>
      <c r="FQ40" s="139">
        <f t="shared" si="344"/>
        <v>500</v>
      </c>
      <c r="FR40" s="139">
        <f t="shared" si="344"/>
        <v>500</v>
      </c>
      <c r="FS40" s="139">
        <f t="shared" si="344"/>
        <v>500</v>
      </c>
      <c r="FT40" s="139">
        <f t="shared" si="344"/>
        <v>500</v>
      </c>
      <c r="FU40" s="139">
        <f t="shared" si="344"/>
        <v>500</v>
      </c>
      <c r="FV40" s="139">
        <f t="shared" si="344"/>
        <v>500</v>
      </c>
      <c r="FW40" s="139">
        <f t="shared" si="344"/>
        <v>500</v>
      </c>
      <c r="FX40" s="139">
        <f t="shared" si="344"/>
        <v>500</v>
      </c>
      <c r="FY40" s="139">
        <f t="shared" si="344"/>
        <v>500</v>
      </c>
      <c r="FZ40" s="139">
        <f t="shared" si="344"/>
        <v>500</v>
      </c>
      <c r="GA40" s="139">
        <f t="shared" si="273"/>
        <v>500</v>
      </c>
      <c r="GB40" s="139">
        <f t="shared" si="273"/>
        <v>500</v>
      </c>
      <c r="GC40" s="139">
        <f t="shared" si="273"/>
        <v>500</v>
      </c>
      <c r="GD40" s="139">
        <f t="shared" si="273"/>
        <v>500</v>
      </c>
      <c r="GE40" s="139">
        <f t="shared" si="273"/>
        <v>500</v>
      </c>
      <c r="GF40" s="139">
        <f t="shared" si="273"/>
        <v>500</v>
      </c>
      <c r="GG40" s="139">
        <f t="shared" ref="GG40:GL45" si="405">SMALL($EI40:$FJ40,GG$3)</f>
        <v>500</v>
      </c>
      <c r="GH40" s="139">
        <f t="shared" si="405"/>
        <v>500</v>
      </c>
      <c r="GI40" s="139">
        <f t="shared" si="405"/>
        <v>500</v>
      </c>
      <c r="GJ40" s="139">
        <f t="shared" si="405"/>
        <v>500</v>
      </c>
      <c r="GK40" s="139">
        <f t="shared" si="405"/>
        <v>500</v>
      </c>
      <c r="GL40" s="139">
        <f t="shared" si="405"/>
        <v>500</v>
      </c>
      <c r="GM40" s="139">
        <f t="shared" si="403"/>
        <v>500</v>
      </c>
      <c r="GN40" s="139">
        <f t="shared" si="403"/>
        <v>500</v>
      </c>
      <c r="GO40" s="139">
        <f t="shared" si="403"/>
        <v>500</v>
      </c>
      <c r="GP40" s="139">
        <f t="shared" si="403"/>
        <v>500</v>
      </c>
      <c r="GQ40" s="139">
        <f t="shared" si="403"/>
        <v>500</v>
      </c>
      <c r="GR40" s="139">
        <f t="shared" si="403"/>
        <v>500</v>
      </c>
      <c r="GS40" s="139">
        <f t="shared" si="403"/>
        <v>500</v>
      </c>
      <c r="GT40" s="139">
        <f t="shared" si="403"/>
        <v>500</v>
      </c>
      <c r="GU40" s="139">
        <f t="shared" si="345"/>
        <v>500</v>
      </c>
      <c r="GV40" s="139">
        <f t="shared" si="346"/>
        <v>500</v>
      </c>
      <c r="GW40" s="139">
        <f t="shared" si="347"/>
        <v>500</v>
      </c>
      <c r="GX40" s="139">
        <f t="shared" si="348"/>
        <v>500</v>
      </c>
      <c r="GY40" s="139">
        <f t="shared" si="349"/>
        <v>500</v>
      </c>
      <c r="GZ40" s="139">
        <f t="shared" si="350"/>
        <v>500</v>
      </c>
      <c r="HA40" s="139">
        <f t="shared" si="351"/>
        <v>500</v>
      </c>
      <c r="HB40" s="139">
        <f t="shared" si="352"/>
        <v>500</v>
      </c>
      <c r="HC40" s="139"/>
      <c r="HD40" s="139">
        <f t="shared" si="353"/>
        <v>0</v>
      </c>
      <c r="HE40" s="139">
        <f t="shared" si="354"/>
        <v>0</v>
      </c>
      <c r="HF40" s="138">
        <f t="shared" ca="1" si="355"/>
        <v>0</v>
      </c>
      <c r="HG40" s="145" t="e">
        <f t="shared" si="397"/>
        <v>#REF!</v>
      </c>
      <c r="HH40" s="145"/>
      <c r="HI40" s="139" t="str">
        <f t="shared" si="356"/>
        <v>除外</v>
      </c>
      <c r="HJ40" s="146" t="e">
        <f t="shared" si="163"/>
        <v>#REF!</v>
      </c>
      <c r="HK40" s="146" t="e">
        <f t="shared" si="164"/>
        <v>#REF!</v>
      </c>
      <c r="HL40" s="146" t="e">
        <f t="shared" si="165"/>
        <v>#REF!</v>
      </c>
      <c r="HM40" s="146" t="e">
        <f t="shared" si="357"/>
        <v>#REF!</v>
      </c>
      <c r="HN40" s="146" t="e">
        <f t="shared" ca="1" si="358"/>
        <v>#REF!</v>
      </c>
      <c r="HO40" s="139" t="str">
        <f t="shared" si="398"/>
        <v/>
      </c>
      <c r="HP40" s="139" t="str">
        <f t="shared" si="169"/>
        <v/>
      </c>
      <c r="HQ40" s="139" t="str">
        <f t="shared" si="359"/>
        <v xml:space="preserve">滝本　雄一 </v>
      </c>
      <c r="HR40" s="147">
        <f t="shared" si="399"/>
        <v>11092.333333333334</v>
      </c>
      <c r="HS40" s="148" t="str">
        <f t="shared" si="360"/>
        <v>資格基準未達</v>
      </c>
      <c r="HT40" s="141" t="str">
        <f t="shared" ca="1" si="361"/>
        <v>強化会参加数不足</v>
      </c>
      <c r="HU40" s="148">
        <f t="shared" si="362"/>
        <v>13092.333333333334</v>
      </c>
      <c r="HV40" s="148">
        <f t="shared" si="174"/>
        <v>13092.333333333334</v>
      </c>
      <c r="HW40" s="139" t="str">
        <f t="shared" si="56"/>
        <v/>
      </c>
      <c r="HX40" s="146" t="str">
        <f t="shared" si="175"/>
        <v/>
      </c>
      <c r="HY40" s="149">
        <f t="shared" si="176"/>
        <v>325.28571428571428</v>
      </c>
      <c r="HZ40" s="139">
        <f>SMALL(($EI40:$EK40,$EM40:$FJ40),HZ$4)</f>
        <v>91</v>
      </c>
      <c r="IA40" s="139">
        <f>SMALL(($EI40:$EK40,$EM40:$FJ40),IA$4)</f>
        <v>92</v>
      </c>
      <c r="IB40" s="139">
        <f>SMALL(($EI40:$EK40,$EM40:$FJ40),IB$4)</f>
        <v>94</v>
      </c>
      <c r="IC40" s="139">
        <f>SMALL(($EI40:$EK40,$EM40:$FJ40),IC$4)</f>
        <v>500</v>
      </c>
      <c r="ID40" s="139">
        <f>SMALL(($EI40:$EK40,$EM40:$FJ40),ID$4)</f>
        <v>500</v>
      </c>
      <c r="IE40" s="139">
        <f t="shared" si="404"/>
        <v>500</v>
      </c>
      <c r="IF40" s="139">
        <f t="shared" si="404"/>
        <v>500</v>
      </c>
      <c r="IG40" s="139"/>
      <c r="IH40" s="139" t="str">
        <f t="shared" si="178"/>
        <v/>
      </c>
      <c r="II40" s="139"/>
      <c r="IJ40" s="139" t="e">
        <f t="shared" si="363"/>
        <v>#REF!</v>
      </c>
      <c r="IK40" s="146" t="e">
        <f t="shared" si="400"/>
        <v>#REF!</v>
      </c>
      <c r="IL40" s="146" t="e">
        <f t="shared" si="181"/>
        <v>#REF!</v>
      </c>
      <c r="IM40" s="146" t="e">
        <f t="shared" si="182"/>
        <v>#REF!</v>
      </c>
      <c r="IN40" s="146" t="e">
        <f t="shared" si="364"/>
        <v>#REF!</v>
      </c>
      <c r="IO40" s="146" t="e">
        <f t="shared" ca="1" si="365"/>
        <v>#REF!</v>
      </c>
      <c r="IP40" s="139" t="e">
        <f t="shared" si="401"/>
        <v>#REF!</v>
      </c>
      <c r="IQ40" s="139" t="e">
        <f t="shared" si="185"/>
        <v>#REF!</v>
      </c>
      <c r="IR40" s="139" t="str">
        <f t="shared" si="366"/>
        <v xml:space="preserve">滝本　雄一 </v>
      </c>
      <c r="IS40" s="150" t="e">
        <f t="shared" si="402"/>
        <v>#REF!</v>
      </c>
      <c r="IT40" s="139" t="str">
        <f t="shared" si="367"/>
        <v>資格基準未達</v>
      </c>
      <c r="IU40" s="141" t="str">
        <f t="shared" ca="1" si="368"/>
        <v>強化会参加数不足</v>
      </c>
      <c r="IV40" s="147" t="e">
        <f t="shared" si="369"/>
        <v>#REF!</v>
      </c>
      <c r="IW40" s="147" t="e">
        <f t="shared" si="190"/>
        <v>#REF!</v>
      </c>
      <c r="IX40" s="141">
        <f t="shared" si="370"/>
        <v>325.28571428571428</v>
      </c>
      <c r="IY40" s="141" t="e">
        <f t="shared" si="242"/>
        <v>#REF!</v>
      </c>
      <c r="IZ40" s="146" t="e">
        <f t="shared" si="192"/>
        <v>#REF!</v>
      </c>
      <c r="JA40" s="139" t="str">
        <f t="shared" si="193"/>
        <v/>
      </c>
      <c r="JB40" s="132"/>
      <c r="JC40" s="160">
        <v>10</v>
      </c>
      <c r="JD40" s="161" t="e">
        <f t="shared" si="386"/>
        <v>#REF!</v>
      </c>
      <c r="JE40" s="162" t="e">
        <f t="shared" si="387"/>
        <v>#REF!</v>
      </c>
      <c r="JF40" s="162" t="e">
        <f t="shared" si="388"/>
        <v>#REF!</v>
      </c>
      <c r="JG40" s="162" t="e">
        <f t="shared" si="389"/>
        <v>#REF!</v>
      </c>
      <c r="JH40" s="162" t="e">
        <f t="shared" si="390"/>
        <v>#REF!</v>
      </c>
      <c r="JI40" s="163" t="str">
        <f t="shared" si="376"/>
        <v/>
      </c>
      <c r="JJ40" s="132"/>
      <c r="JK40" s="160">
        <v>10</v>
      </c>
      <c r="JL40" s="160" t="e">
        <f t="shared" si="391"/>
        <v>#REF!</v>
      </c>
      <c r="JM40" s="185" t="e">
        <f t="shared" si="392"/>
        <v>#REF!</v>
      </c>
      <c r="JN40" s="163" t="e">
        <f t="shared" si="393"/>
        <v>#REF!</v>
      </c>
      <c r="JO40" s="185" t="e">
        <f t="shared" si="394"/>
        <v>#REF!</v>
      </c>
      <c r="JP40" s="162" t="e">
        <f t="shared" si="381"/>
        <v>#N/A</v>
      </c>
      <c r="JQ40" s="163" t="str">
        <f t="shared" si="382"/>
        <v/>
      </c>
      <c r="JR40" s="132"/>
      <c r="JS40" s="176"/>
      <c r="JT40" s="176"/>
      <c r="JU40" s="176"/>
      <c r="JV40" s="176"/>
      <c r="JW40" s="176"/>
      <c r="JX40" s="176"/>
      <c r="JY40" s="65"/>
      <c r="JZ40" s="65"/>
      <c r="KA40" s="65"/>
      <c r="KB40" s="65"/>
      <c r="KC40" s="65"/>
    </row>
    <row r="41" spans="1:289" ht="16.5" x14ac:dyDescent="0.35">
      <c r="A41" s="155">
        <f t="shared" si="265"/>
        <v>16</v>
      </c>
      <c r="B41" s="156" t="s">
        <v>37</v>
      </c>
      <c r="C41" s="157"/>
      <c r="D41" s="125" t="s">
        <v>163</v>
      </c>
      <c r="E41" s="126">
        <v>41214</v>
      </c>
      <c r="F41" s="127" t="s">
        <v>140</v>
      </c>
      <c r="G41" s="128">
        <f t="shared" ca="1" si="197"/>
        <v>79</v>
      </c>
      <c r="H41" s="129"/>
      <c r="I41" s="129"/>
      <c r="J41" s="129"/>
      <c r="K41" s="129"/>
      <c r="L41" s="130">
        <v>91</v>
      </c>
      <c r="M41" s="130"/>
      <c r="N41" s="130">
        <v>92</v>
      </c>
      <c r="O41" s="130"/>
      <c r="P41" s="130"/>
      <c r="Q41" s="130"/>
      <c r="R41" s="130"/>
      <c r="S41" s="130"/>
      <c r="T41" s="130"/>
      <c r="U41" s="130"/>
      <c r="V41" s="130"/>
      <c r="W41" s="130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>
        <v>94</v>
      </c>
      <c r="AK41" s="131"/>
      <c r="AL41" s="131"/>
      <c r="AM41" s="131"/>
      <c r="AN41" s="131"/>
      <c r="AO41" s="131"/>
      <c r="AP41" s="131"/>
      <c r="AQ41" s="131"/>
      <c r="AR41" s="132"/>
      <c r="AS41" s="133">
        <f t="shared" si="395"/>
        <v>0</v>
      </c>
      <c r="AT41" s="199"/>
      <c r="AU41" s="200"/>
      <c r="AV41" s="136">
        <f t="shared" si="276"/>
        <v>0</v>
      </c>
      <c r="AW41" s="137" t="str">
        <f t="shared" ca="1" si="277"/>
        <v>強化会参加数不足</v>
      </c>
      <c r="AX41" s="137">
        <f t="shared" si="278"/>
        <v>0</v>
      </c>
      <c r="AY41" s="138">
        <f t="shared" si="279"/>
        <v>0</v>
      </c>
      <c r="AZ41" s="138">
        <f t="shared" si="280"/>
        <v>0</v>
      </c>
      <c r="BA41" s="138">
        <f t="shared" si="281"/>
        <v>0</v>
      </c>
      <c r="BB41" s="138">
        <f t="shared" si="282"/>
        <v>0</v>
      </c>
      <c r="BC41" s="138">
        <f t="shared" si="283"/>
        <v>0</v>
      </c>
      <c r="BD41" s="138">
        <f t="shared" si="284"/>
        <v>0</v>
      </c>
      <c r="BE41" s="138">
        <f t="shared" si="285"/>
        <v>0</v>
      </c>
      <c r="BF41" s="138">
        <f t="shared" si="286"/>
        <v>0</v>
      </c>
      <c r="BG41" s="138">
        <f t="shared" si="287"/>
        <v>0</v>
      </c>
      <c r="BH41" s="138">
        <f t="shared" si="288"/>
        <v>0</v>
      </c>
      <c r="BI41" s="138">
        <f t="shared" si="289"/>
        <v>0</v>
      </c>
      <c r="BJ41" s="138">
        <f t="shared" si="290"/>
        <v>0</v>
      </c>
      <c r="BK41" s="138">
        <f t="shared" si="291"/>
        <v>0</v>
      </c>
      <c r="BL41" s="138">
        <f t="shared" si="292"/>
        <v>0</v>
      </c>
      <c r="BM41" s="138">
        <f t="shared" si="293"/>
        <v>0</v>
      </c>
      <c r="BN41" s="138">
        <f t="shared" si="294"/>
        <v>0</v>
      </c>
      <c r="BO41" s="138">
        <f t="shared" si="295"/>
        <v>0</v>
      </c>
      <c r="BP41" s="138">
        <f t="shared" si="296"/>
        <v>0</v>
      </c>
      <c r="BQ41" s="138">
        <f t="shared" si="297"/>
        <v>0</v>
      </c>
      <c r="BR41" s="138">
        <f t="shared" si="298"/>
        <v>0</v>
      </c>
      <c r="BS41" s="138">
        <f t="shared" si="299"/>
        <v>0</v>
      </c>
      <c r="BT41" s="138">
        <f t="shared" si="300"/>
        <v>0</v>
      </c>
      <c r="BU41" s="138">
        <f t="shared" si="301"/>
        <v>0</v>
      </c>
      <c r="BV41" s="138">
        <f t="shared" si="302"/>
        <v>0</v>
      </c>
      <c r="BW41" s="138">
        <f t="shared" si="303"/>
        <v>0</v>
      </c>
      <c r="BX41" s="138">
        <f t="shared" si="304"/>
        <v>0</v>
      </c>
      <c r="BY41" s="138">
        <f t="shared" si="305"/>
        <v>0</v>
      </c>
      <c r="BZ41" s="138">
        <f t="shared" si="306"/>
        <v>0</v>
      </c>
      <c r="CA41" s="138">
        <f t="shared" si="307"/>
        <v>0</v>
      </c>
      <c r="CB41" s="138">
        <f t="shared" si="308"/>
        <v>0</v>
      </c>
      <c r="CC41" s="138">
        <f t="shared" si="309"/>
        <v>0</v>
      </c>
      <c r="CD41" s="138">
        <f t="shared" si="310"/>
        <v>0</v>
      </c>
      <c r="CE41" s="138">
        <f t="shared" si="311"/>
        <v>0</v>
      </c>
      <c r="CF41" s="138">
        <f t="shared" si="312"/>
        <v>0</v>
      </c>
      <c r="CG41" s="138">
        <f t="shared" si="313"/>
        <v>0</v>
      </c>
      <c r="CH41" s="138">
        <f t="shared" si="314"/>
        <v>0</v>
      </c>
      <c r="CI41" s="138">
        <f t="shared" si="100"/>
        <v>0</v>
      </c>
      <c r="CJ41" s="138">
        <f t="shared" si="101"/>
        <v>0</v>
      </c>
      <c r="CK41" s="138">
        <f t="shared" si="102"/>
        <v>0</v>
      </c>
      <c r="CL41" s="138">
        <f t="shared" si="103"/>
        <v>0</v>
      </c>
      <c r="CM41" s="139">
        <f t="shared" si="383"/>
        <v>500</v>
      </c>
      <c r="CN41" s="139">
        <f t="shared" si="383"/>
        <v>500</v>
      </c>
      <c r="CO41" s="139">
        <f t="shared" si="383"/>
        <v>500</v>
      </c>
      <c r="CP41" s="139">
        <f t="shared" si="383"/>
        <v>500</v>
      </c>
      <c r="CQ41" s="139">
        <f t="shared" si="383"/>
        <v>500</v>
      </c>
      <c r="CR41" s="139">
        <f t="shared" si="383"/>
        <v>500</v>
      </c>
      <c r="CS41" s="139">
        <f t="shared" si="383"/>
        <v>500</v>
      </c>
      <c r="CT41" s="139">
        <f t="shared" si="383"/>
        <v>500</v>
      </c>
      <c r="CU41" s="139">
        <f t="shared" si="383"/>
        <v>500</v>
      </c>
      <c r="CV41" s="139">
        <f t="shared" si="383"/>
        <v>500</v>
      </c>
      <c r="CW41" s="139">
        <f t="shared" si="384"/>
        <v>500</v>
      </c>
      <c r="CX41" s="139">
        <f t="shared" si="384"/>
        <v>500</v>
      </c>
      <c r="CY41" s="139">
        <f t="shared" si="384"/>
        <v>500</v>
      </c>
      <c r="CZ41" s="139">
        <f t="shared" si="384"/>
        <v>500</v>
      </c>
      <c r="DA41" s="139">
        <f t="shared" si="384"/>
        <v>500</v>
      </c>
      <c r="DB41" s="139">
        <f t="shared" si="384"/>
        <v>500</v>
      </c>
      <c r="DC41" s="139">
        <f t="shared" si="384"/>
        <v>500</v>
      </c>
      <c r="DD41" s="139">
        <f t="shared" si="384"/>
        <v>500</v>
      </c>
      <c r="DE41" s="139">
        <f t="shared" si="384"/>
        <v>500</v>
      </c>
      <c r="DF41" s="139">
        <f t="shared" si="384"/>
        <v>500</v>
      </c>
      <c r="DG41" s="139">
        <f t="shared" si="385"/>
        <v>500</v>
      </c>
      <c r="DH41" s="139">
        <f t="shared" si="385"/>
        <v>500</v>
      </c>
      <c r="DI41" s="139">
        <f t="shared" si="385"/>
        <v>500</v>
      </c>
      <c r="DJ41" s="139">
        <f t="shared" si="385"/>
        <v>500</v>
      </c>
      <c r="DK41" s="139">
        <f t="shared" si="385"/>
        <v>500</v>
      </c>
      <c r="DL41" s="139">
        <f t="shared" si="385"/>
        <v>500</v>
      </c>
      <c r="DM41" s="139">
        <f t="shared" si="385"/>
        <v>500</v>
      </c>
      <c r="DN41" s="139">
        <f t="shared" si="385"/>
        <v>500</v>
      </c>
      <c r="DO41" s="139">
        <f t="shared" si="385"/>
        <v>500</v>
      </c>
      <c r="DP41" s="139">
        <f t="shared" si="385"/>
        <v>500</v>
      </c>
      <c r="DQ41" s="140">
        <f t="shared" si="104"/>
        <v>2500</v>
      </c>
      <c r="DR41" s="140">
        <f t="shared" si="105"/>
        <v>500</v>
      </c>
      <c r="DS41" s="140">
        <f t="shared" si="106"/>
        <v>1000</v>
      </c>
      <c r="DT41" s="140">
        <f t="shared" si="107"/>
        <v>500</v>
      </c>
      <c r="DU41" s="141">
        <f t="shared" si="108"/>
        <v>500</v>
      </c>
      <c r="DV41" s="139">
        <f t="shared" si="109"/>
        <v>0</v>
      </c>
      <c r="DW41" s="139">
        <f t="shared" si="110"/>
        <v>0</v>
      </c>
      <c r="DX41" s="139">
        <f t="shared" si="111"/>
        <v>0</v>
      </c>
      <c r="DY41" s="139">
        <f t="shared" si="112"/>
        <v>0</v>
      </c>
      <c r="DZ41" s="139">
        <f t="shared" si="113"/>
        <v>0</v>
      </c>
      <c r="EA41" s="139">
        <f t="shared" si="114"/>
        <v>0</v>
      </c>
      <c r="EB41" s="139">
        <f t="shared" si="115"/>
        <v>0</v>
      </c>
      <c r="EC41" s="139">
        <f t="shared" si="116"/>
        <v>0</v>
      </c>
      <c r="ED41" s="141">
        <f t="shared" si="117"/>
        <v>500</v>
      </c>
      <c r="EE41" s="142">
        <f t="shared" si="118"/>
        <v>0</v>
      </c>
      <c r="EF41" s="143" t="str">
        <f t="shared" si="315"/>
        <v>出場回数不足</v>
      </c>
      <c r="EG41" s="192">
        <f t="shared" si="120"/>
        <v>1000</v>
      </c>
      <c r="EH41" s="192">
        <f t="shared" si="396"/>
        <v>1500</v>
      </c>
      <c r="EI41" s="139">
        <f t="shared" si="316"/>
        <v>500</v>
      </c>
      <c r="EJ41" s="139">
        <f t="shared" si="317"/>
        <v>500</v>
      </c>
      <c r="EK41" s="139">
        <f t="shared" si="318"/>
        <v>500</v>
      </c>
      <c r="EL41" s="139">
        <f t="shared" si="319"/>
        <v>500</v>
      </c>
      <c r="EM41" s="139">
        <f t="shared" si="320"/>
        <v>500</v>
      </c>
      <c r="EN41" s="139">
        <f t="shared" si="321"/>
        <v>500</v>
      </c>
      <c r="EO41" s="139">
        <f t="shared" si="322"/>
        <v>500</v>
      </c>
      <c r="EP41" s="139">
        <f t="shared" si="323"/>
        <v>500</v>
      </c>
      <c r="EQ41" s="139">
        <f t="shared" si="324"/>
        <v>500</v>
      </c>
      <c r="ER41" s="139">
        <f t="shared" si="325"/>
        <v>500</v>
      </c>
      <c r="ES41" s="139">
        <f t="shared" si="326"/>
        <v>500</v>
      </c>
      <c r="ET41" s="139">
        <f t="shared" si="327"/>
        <v>500</v>
      </c>
      <c r="EU41" s="139">
        <f t="shared" si="328"/>
        <v>500</v>
      </c>
      <c r="EV41" s="139">
        <f t="shared" si="329"/>
        <v>500</v>
      </c>
      <c r="EW41" s="139">
        <f t="shared" si="330"/>
        <v>500</v>
      </c>
      <c r="EX41" s="139">
        <f t="shared" si="331"/>
        <v>500</v>
      </c>
      <c r="EY41" s="139">
        <f t="shared" si="332"/>
        <v>500</v>
      </c>
      <c r="EZ41" s="139">
        <f t="shared" si="333"/>
        <v>500</v>
      </c>
      <c r="FA41" s="139">
        <f t="shared" si="334"/>
        <v>500</v>
      </c>
      <c r="FB41" s="139">
        <f t="shared" si="335"/>
        <v>500</v>
      </c>
      <c r="FC41" s="139">
        <f t="shared" si="336"/>
        <v>500</v>
      </c>
      <c r="FD41" s="139">
        <f t="shared" si="337"/>
        <v>500</v>
      </c>
      <c r="FE41" s="139">
        <f t="shared" si="338"/>
        <v>500</v>
      </c>
      <c r="FF41" s="139">
        <f t="shared" si="339"/>
        <v>500</v>
      </c>
      <c r="FG41" s="139">
        <f t="shared" si="340"/>
        <v>500</v>
      </c>
      <c r="FH41" s="139">
        <f t="shared" si="341"/>
        <v>500</v>
      </c>
      <c r="FI41" s="139">
        <f t="shared" si="342"/>
        <v>500</v>
      </c>
      <c r="FJ41" s="139">
        <f t="shared" si="343"/>
        <v>500</v>
      </c>
      <c r="FK41" s="139">
        <f t="shared" si="344"/>
        <v>500</v>
      </c>
      <c r="FL41" s="139">
        <f t="shared" si="344"/>
        <v>500</v>
      </c>
      <c r="FM41" s="139">
        <f t="shared" si="344"/>
        <v>500</v>
      </c>
      <c r="FN41" s="139">
        <f t="shared" si="344"/>
        <v>500</v>
      </c>
      <c r="FO41" s="139">
        <f t="shared" si="344"/>
        <v>500</v>
      </c>
      <c r="FP41" s="139">
        <f t="shared" si="344"/>
        <v>500</v>
      </c>
      <c r="FQ41" s="139">
        <f t="shared" si="344"/>
        <v>500</v>
      </c>
      <c r="FR41" s="139">
        <f t="shared" si="344"/>
        <v>500</v>
      </c>
      <c r="FS41" s="139">
        <f t="shared" si="344"/>
        <v>500</v>
      </c>
      <c r="FT41" s="139">
        <f t="shared" si="344"/>
        <v>500</v>
      </c>
      <c r="FU41" s="139">
        <f t="shared" si="344"/>
        <v>500</v>
      </c>
      <c r="FV41" s="139">
        <f t="shared" si="344"/>
        <v>500</v>
      </c>
      <c r="FW41" s="139">
        <f t="shared" si="344"/>
        <v>500</v>
      </c>
      <c r="FX41" s="139">
        <f t="shared" si="344"/>
        <v>500</v>
      </c>
      <c r="FY41" s="139">
        <f t="shared" si="344"/>
        <v>500</v>
      </c>
      <c r="FZ41" s="139">
        <f t="shared" si="344"/>
        <v>500</v>
      </c>
      <c r="GA41" s="139">
        <f t="shared" si="273"/>
        <v>500</v>
      </c>
      <c r="GB41" s="139">
        <f t="shared" si="273"/>
        <v>500</v>
      </c>
      <c r="GC41" s="139">
        <f t="shared" si="273"/>
        <v>500</v>
      </c>
      <c r="GD41" s="139">
        <f t="shared" si="273"/>
        <v>500</v>
      </c>
      <c r="GE41" s="139">
        <f t="shared" si="273"/>
        <v>500</v>
      </c>
      <c r="GF41" s="139">
        <f t="shared" si="273"/>
        <v>500</v>
      </c>
      <c r="GG41" s="139">
        <f t="shared" si="405"/>
        <v>500</v>
      </c>
      <c r="GH41" s="139">
        <f t="shared" si="405"/>
        <v>500</v>
      </c>
      <c r="GI41" s="139">
        <f t="shared" si="405"/>
        <v>500</v>
      </c>
      <c r="GJ41" s="139">
        <f t="shared" si="405"/>
        <v>500</v>
      </c>
      <c r="GK41" s="139">
        <f t="shared" si="405"/>
        <v>500</v>
      </c>
      <c r="GL41" s="139">
        <f t="shared" si="405"/>
        <v>500</v>
      </c>
      <c r="GM41" s="139">
        <f t="shared" si="403"/>
        <v>500</v>
      </c>
      <c r="GN41" s="139">
        <f t="shared" si="403"/>
        <v>500</v>
      </c>
      <c r="GO41" s="139">
        <f t="shared" si="403"/>
        <v>500</v>
      </c>
      <c r="GP41" s="139">
        <f t="shared" si="403"/>
        <v>500</v>
      </c>
      <c r="GQ41" s="139">
        <f t="shared" si="403"/>
        <v>500</v>
      </c>
      <c r="GR41" s="139">
        <f t="shared" si="403"/>
        <v>500</v>
      </c>
      <c r="GS41" s="139">
        <f t="shared" si="403"/>
        <v>500</v>
      </c>
      <c r="GT41" s="139">
        <f t="shared" si="403"/>
        <v>500</v>
      </c>
      <c r="GU41" s="139">
        <f t="shared" si="345"/>
        <v>500</v>
      </c>
      <c r="GV41" s="139">
        <f t="shared" si="346"/>
        <v>500</v>
      </c>
      <c r="GW41" s="139">
        <f t="shared" si="347"/>
        <v>500</v>
      </c>
      <c r="GX41" s="139">
        <f t="shared" si="348"/>
        <v>500</v>
      </c>
      <c r="GY41" s="139">
        <f t="shared" si="349"/>
        <v>500</v>
      </c>
      <c r="GZ41" s="139">
        <f t="shared" si="350"/>
        <v>500</v>
      </c>
      <c r="HA41" s="139">
        <f t="shared" si="351"/>
        <v>500</v>
      </c>
      <c r="HB41" s="139">
        <f t="shared" si="352"/>
        <v>500</v>
      </c>
      <c r="HC41" s="139"/>
      <c r="HD41" s="139">
        <f t="shared" si="353"/>
        <v>0</v>
      </c>
      <c r="HE41" s="139">
        <f t="shared" si="354"/>
        <v>0</v>
      </c>
      <c r="HF41" s="138">
        <f t="shared" ca="1" si="355"/>
        <v>0</v>
      </c>
      <c r="HG41" s="145" t="e">
        <f t="shared" si="397"/>
        <v>#REF!</v>
      </c>
      <c r="HH41" s="145"/>
      <c r="HI41" s="139" t="str">
        <f t="shared" si="356"/>
        <v>除外</v>
      </c>
      <c r="HJ41" s="146" t="e">
        <f t="shared" si="163"/>
        <v>#REF!</v>
      </c>
      <c r="HK41" s="146" t="e">
        <f t="shared" si="164"/>
        <v>#REF!</v>
      </c>
      <c r="HL41" s="146" t="e">
        <f t="shared" si="165"/>
        <v>#REF!</v>
      </c>
      <c r="HM41" s="146" t="e">
        <f t="shared" si="357"/>
        <v>#REF!</v>
      </c>
      <c r="HN41" s="146" t="e">
        <f t="shared" ca="1" si="358"/>
        <v>#REF!</v>
      </c>
      <c r="HO41" s="139" t="str">
        <f t="shared" si="398"/>
        <v/>
      </c>
      <c r="HP41" s="139" t="str">
        <f t="shared" si="169"/>
        <v/>
      </c>
      <c r="HQ41" s="139" t="str">
        <f t="shared" si="359"/>
        <v>竹下　隆史</v>
      </c>
      <c r="HR41" s="147">
        <f t="shared" si="399"/>
        <v>11500</v>
      </c>
      <c r="HS41" s="148" t="str">
        <f t="shared" si="360"/>
        <v>資格基準未達</v>
      </c>
      <c r="HT41" s="141" t="str">
        <f t="shared" ca="1" si="361"/>
        <v>強化会参加数不足</v>
      </c>
      <c r="HU41" s="148">
        <f t="shared" si="362"/>
        <v>13500</v>
      </c>
      <c r="HV41" s="148">
        <f t="shared" si="174"/>
        <v>13500</v>
      </c>
      <c r="HW41" s="139" t="str">
        <f t="shared" si="56"/>
        <v/>
      </c>
      <c r="HX41" s="146" t="str">
        <f t="shared" si="175"/>
        <v/>
      </c>
      <c r="HY41" s="149">
        <f t="shared" si="176"/>
        <v>500</v>
      </c>
      <c r="HZ41" s="139">
        <f>SMALL(($EI41:$EK41,$EM41:$FJ41),HZ$4)</f>
        <v>500</v>
      </c>
      <c r="IA41" s="139">
        <f>SMALL(($EI41:$EK41,$EM41:$FJ41),IA$4)</f>
        <v>500</v>
      </c>
      <c r="IB41" s="139">
        <f>SMALL(($EI41:$EK41,$EM41:$FJ41),IB$4)</f>
        <v>500</v>
      </c>
      <c r="IC41" s="139">
        <f>SMALL(($EI41:$EK41,$EM41:$FJ41),IC$4)</f>
        <v>500</v>
      </c>
      <c r="ID41" s="139">
        <f>SMALL(($EI41:$EK41,$EM41:$FJ41),ID$4)</f>
        <v>500</v>
      </c>
      <c r="IE41" s="139">
        <f t="shared" si="404"/>
        <v>500</v>
      </c>
      <c r="IF41" s="139">
        <f t="shared" si="404"/>
        <v>500</v>
      </c>
      <c r="IG41" s="139"/>
      <c r="IH41" s="139" t="str">
        <f t="shared" si="178"/>
        <v/>
      </c>
      <c r="II41" s="139"/>
      <c r="IJ41" s="139" t="e">
        <f t="shared" si="363"/>
        <v>#REF!</v>
      </c>
      <c r="IK41" s="146" t="e">
        <f t="shared" si="400"/>
        <v>#REF!</v>
      </c>
      <c r="IL41" s="146" t="e">
        <f t="shared" si="181"/>
        <v>#REF!</v>
      </c>
      <c r="IM41" s="146" t="e">
        <f t="shared" si="182"/>
        <v>#REF!</v>
      </c>
      <c r="IN41" s="146" t="e">
        <f t="shared" si="364"/>
        <v>#REF!</v>
      </c>
      <c r="IO41" s="146" t="e">
        <f t="shared" ca="1" si="365"/>
        <v>#REF!</v>
      </c>
      <c r="IP41" s="139" t="e">
        <f t="shared" si="401"/>
        <v>#REF!</v>
      </c>
      <c r="IQ41" s="139" t="e">
        <f t="shared" si="185"/>
        <v>#REF!</v>
      </c>
      <c r="IR41" s="139" t="str">
        <f t="shared" si="366"/>
        <v>竹下　隆史</v>
      </c>
      <c r="IS41" s="150" t="e">
        <f t="shared" si="402"/>
        <v>#REF!</v>
      </c>
      <c r="IT41" s="139" t="str">
        <f t="shared" si="367"/>
        <v>資格基準未達</v>
      </c>
      <c r="IU41" s="141" t="str">
        <f t="shared" ca="1" si="368"/>
        <v>強化会参加数不足</v>
      </c>
      <c r="IV41" s="147" t="e">
        <f t="shared" si="369"/>
        <v>#REF!</v>
      </c>
      <c r="IW41" s="147" t="e">
        <f t="shared" si="190"/>
        <v>#REF!</v>
      </c>
      <c r="IX41" s="141">
        <f t="shared" si="370"/>
        <v>500</v>
      </c>
      <c r="IY41" s="141" t="e">
        <f t="shared" si="242"/>
        <v>#REF!</v>
      </c>
      <c r="IZ41" s="146" t="e">
        <f t="shared" si="192"/>
        <v>#REF!</v>
      </c>
      <c r="JA41" s="139" t="str">
        <f t="shared" si="193"/>
        <v/>
      </c>
      <c r="JB41" s="132"/>
      <c r="JC41" s="160">
        <v>11</v>
      </c>
      <c r="JD41" s="161" t="e">
        <f t="shared" si="386"/>
        <v>#REF!</v>
      </c>
      <c r="JE41" s="162" t="e">
        <f t="shared" si="387"/>
        <v>#REF!</v>
      </c>
      <c r="JF41" s="162" t="e">
        <f t="shared" si="388"/>
        <v>#REF!</v>
      </c>
      <c r="JG41" s="162" t="e">
        <f t="shared" si="389"/>
        <v>#REF!</v>
      </c>
      <c r="JH41" s="162" t="e">
        <f t="shared" si="390"/>
        <v>#REF!</v>
      </c>
      <c r="JI41" s="163" t="str">
        <f t="shared" si="376"/>
        <v/>
      </c>
      <c r="JJ41" s="132"/>
      <c r="JK41" s="160">
        <v>11</v>
      </c>
      <c r="JL41" s="160" t="e">
        <f t="shared" si="391"/>
        <v>#REF!</v>
      </c>
      <c r="JM41" s="185" t="e">
        <f t="shared" si="392"/>
        <v>#REF!</v>
      </c>
      <c r="JN41" s="163" t="e">
        <f t="shared" si="393"/>
        <v>#REF!</v>
      </c>
      <c r="JO41" s="185" t="e">
        <f t="shared" si="394"/>
        <v>#REF!</v>
      </c>
      <c r="JP41" s="162" t="e">
        <f t="shared" si="381"/>
        <v>#N/A</v>
      </c>
      <c r="JQ41" s="163" t="str">
        <f t="shared" si="382"/>
        <v/>
      </c>
      <c r="JR41" s="132"/>
      <c r="JS41" s="226" t="s">
        <v>233</v>
      </c>
      <c r="JT41" s="227"/>
      <c r="JU41" s="227"/>
      <c r="JV41" s="227"/>
      <c r="JW41" s="227"/>
      <c r="JX41" s="228"/>
      <c r="JY41" s="4"/>
      <c r="JZ41" s="4"/>
      <c r="KA41" s="4"/>
      <c r="KB41" s="4"/>
      <c r="KC41" s="4"/>
    </row>
    <row r="42" spans="1:289" ht="16.5" x14ac:dyDescent="0.35">
      <c r="A42" s="155">
        <f t="shared" si="265"/>
        <v>17</v>
      </c>
      <c r="B42" s="156" t="s">
        <v>3</v>
      </c>
      <c r="C42" s="157"/>
      <c r="D42" s="125" t="s">
        <v>218</v>
      </c>
      <c r="E42" s="126">
        <v>43313</v>
      </c>
      <c r="F42" s="127"/>
      <c r="G42" s="128">
        <f t="shared" ca="1" si="197"/>
        <v>10</v>
      </c>
      <c r="H42" s="129"/>
      <c r="I42" s="129"/>
      <c r="J42" s="129"/>
      <c r="K42" s="129"/>
      <c r="L42" s="130">
        <v>98</v>
      </c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>
        <v>98</v>
      </c>
      <c r="AK42" s="131"/>
      <c r="AL42" s="131"/>
      <c r="AM42" s="131"/>
      <c r="AN42" s="131"/>
      <c r="AO42" s="131"/>
      <c r="AP42" s="131"/>
      <c r="AQ42" s="131"/>
      <c r="AR42" s="132"/>
      <c r="AS42" s="133">
        <f t="shared" si="395"/>
        <v>2</v>
      </c>
      <c r="AT42" s="199"/>
      <c r="AU42" s="200"/>
      <c r="AV42" s="136">
        <f t="shared" si="276"/>
        <v>1</v>
      </c>
      <c r="AW42" s="137" t="str">
        <f t="shared" ca="1" si="277"/>
        <v>強化会参加数不足</v>
      </c>
      <c r="AX42" s="137">
        <f t="shared" si="278"/>
        <v>92.333333333333329</v>
      </c>
      <c r="AY42" s="138">
        <f t="shared" si="279"/>
        <v>0</v>
      </c>
      <c r="AZ42" s="138">
        <f t="shared" si="280"/>
        <v>0</v>
      </c>
      <c r="BA42" s="138">
        <f t="shared" si="281"/>
        <v>0</v>
      </c>
      <c r="BB42" s="138">
        <f t="shared" si="282"/>
        <v>0</v>
      </c>
      <c r="BC42" s="138">
        <f t="shared" si="283"/>
        <v>1</v>
      </c>
      <c r="BD42" s="138">
        <f t="shared" si="284"/>
        <v>0</v>
      </c>
      <c r="BE42" s="138">
        <f t="shared" si="285"/>
        <v>1</v>
      </c>
      <c r="BF42" s="138">
        <f t="shared" si="286"/>
        <v>0</v>
      </c>
      <c r="BG42" s="138">
        <f t="shared" si="287"/>
        <v>0</v>
      </c>
      <c r="BH42" s="138">
        <f t="shared" si="288"/>
        <v>0</v>
      </c>
      <c r="BI42" s="138">
        <f t="shared" si="289"/>
        <v>0</v>
      </c>
      <c r="BJ42" s="138">
        <f t="shared" si="290"/>
        <v>0</v>
      </c>
      <c r="BK42" s="138">
        <f t="shared" si="291"/>
        <v>0</v>
      </c>
      <c r="BL42" s="138">
        <f t="shared" si="292"/>
        <v>0</v>
      </c>
      <c r="BM42" s="138">
        <f t="shared" si="293"/>
        <v>0</v>
      </c>
      <c r="BN42" s="138">
        <f t="shared" si="294"/>
        <v>0</v>
      </c>
      <c r="BO42" s="138">
        <f t="shared" si="295"/>
        <v>0</v>
      </c>
      <c r="BP42" s="138">
        <f t="shared" si="296"/>
        <v>0</v>
      </c>
      <c r="BQ42" s="138">
        <f t="shared" si="297"/>
        <v>0</v>
      </c>
      <c r="BR42" s="138">
        <f t="shared" si="298"/>
        <v>0</v>
      </c>
      <c r="BS42" s="138">
        <f t="shared" si="299"/>
        <v>0</v>
      </c>
      <c r="BT42" s="138">
        <f t="shared" si="300"/>
        <v>0</v>
      </c>
      <c r="BU42" s="138">
        <f t="shared" si="301"/>
        <v>0</v>
      </c>
      <c r="BV42" s="138">
        <f t="shared" si="302"/>
        <v>0</v>
      </c>
      <c r="BW42" s="138">
        <f t="shared" si="303"/>
        <v>0</v>
      </c>
      <c r="BX42" s="138">
        <f t="shared" si="304"/>
        <v>0</v>
      </c>
      <c r="BY42" s="138">
        <f t="shared" si="305"/>
        <v>0</v>
      </c>
      <c r="BZ42" s="138">
        <f t="shared" si="306"/>
        <v>0</v>
      </c>
      <c r="CA42" s="138">
        <f t="shared" si="307"/>
        <v>1</v>
      </c>
      <c r="CB42" s="138">
        <f t="shared" si="308"/>
        <v>0</v>
      </c>
      <c r="CC42" s="138">
        <f t="shared" si="309"/>
        <v>0</v>
      </c>
      <c r="CD42" s="138">
        <f t="shared" si="310"/>
        <v>0</v>
      </c>
      <c r="CE42" s="138">
        <f t="shared" si="311"/>
        <v>0</v>
      </c>
      <c r="CF42" s="138">
        <f t="shared" si="312"/>
        <v>0</v>
      </c>
      <c r="CG42" s="138">
        <f t="shared" si="313"/>
        <v>0</v>
      </c>
      <c r="CH42" s="138">
        <f t="shared" si="314"/>
        <v>0</v>
      </c>
      <c r="CI42" s="138">
        <f t="shared" si="100"/>
        <v>2</v>
      </c>
      <c r="CJ42" s="138">
        <f t="shared" si="101"/>
        <v>1</v>
      </c>
      <c r="CK42" s="138">
        <f t="shared" si="102"/>
        <v>0</v>
      </c>
      <c r="CL42" s="138">
        <f t="shared" si="103"/>
        <v>0</v>
      </c>
      <c r="CM42" s="139">
        <f t="shared" si="383"/>
        <v>91</v>
      </c>
      <c r="CN42" s="139">
        <f t="shared" si="383"/>
        <v>92</v>
      </c>
      <c r="CO42" s="139">
        <f t="shared" si="383"/>
        <v>94</v>
      </c>
      <c r="CP42" s="139">
        <f t="shared" si="383"/>
        <v>500</v>
      </c>
      <c r="CQ42" s="139">
        <f t="shared" si="383"/>
        <v>500</v>
      </c>
      <c r="CR42" s="139">
        <f t="shared" si="383"/>
        <v>500</v>
      </c>
      <c r="CS42" s="139">
        <f t="shared" si="383"/>
        <v>500</v>
      </c>
      <c r="CT42" s="139">
        <f t="shared" si="383"/>
        <v>500</v>
      </c>
      <c r="CU42" s="139">
        <f t="shared" si="383"/>
        <v>500</v>
      </c>
      <c r="CV42" s="139">
        <f t="shared" si="383"/>
        <v>500</v>
      </c>
      <c r="CW42" s="139">
        <f t="shared" si="384"/>
        <v>500</v>
      </c>
      <c r="CX42" s="139">
        <f t="shared" si="384"/>
        <v>500</v>
      </c>
      <c r="CY42" s="139">
        <f t="shared" si="384"/>
        <v>500</v>
      </c>
      <c r="CZ42" s="139">
        <f t="shared" si="384"/>
        <v>500</v>
      </c>
      <c r="DA42" s="139">
        <f t="shared" si="384"/>
        <v>500</v>
      </c>
      <c r="DB42" s="139">
        <f t="shared" si="384"/>
        <v>500</v>
      </c>
      <c r="DC42" s="139">
        <f t="shared" si="384"/>
        <v>500</v>
      </c>
      <c r="DD42" s="139">
        <f t="shared" si="384"/>
        <v>500</v>
      </c>
      <c r="DE42" s="139">
        <f t="shared" si="384"/>
        <v>500</v>
      </c>
      <c r="DF42" s="139">
        <f t="shared" si="384"/>
        <v>500</v>
      </c>
      <c r="DG42" s="139">
        <f t="shared" si="385"/>
        <v>500</v>
      </c>
      <c r="DH42" s="139">
        <f t="shared" si="385"/>
        <v>500</v>
      </c>
      <c r="DI42" s="139">
        <f t="shared" si="385"/>
        <v>500</v>
      </c>
      <c r="DJ42" s="139">
        <f t="shared" si="385"/>
        <v>500</v>
      </c>
      <c r="DK42" s="139">
        <f t="shared" si="385"/>
        <v>500</v>
      </c>
      <c r="DL42" s="139">
        <f t="shared" si="385"/>
        <v>500</v>
      </c>
      <c r="DM42" s="139">
        <f t="shared" si="385"/>
        <v>500</v>
      </c>
      <c r="DN42" s="139">
        <f t="shared" si="385"/>
        <v>500</v>
      </c>
      <c r="DO42" s="139">
        <f t="shared" si="385"/>
        <v>500</v>
      </c>
      <c r="DP42" s="139">
        <f t="shared" si="385"/>
        <v>500</v>
      </c>
      <c r="DQ42" s="140">
        <f t="shared" si="104"/>
        <v>2092</v>
      </c>
      <c r="DR42" s="140">
        <f t="shared" si="105"/>
        <v>418.4</v>
      </c>
      <c r="DS42" s="140">
        <f t="shared" si="106"/>
        <v>594</v>
      </c>
      <c r="DT42" s="140">
        <f t="shared" si="107"/>
        <v>297</v>
      </c>
      <c r="DU42" s="141">
        <f t="shared" si="108"/>
        <v>383.71428571428572</v>
      </c>
      <c r="DV42" s="139">
        <f t="shared" si="109"/>
        <v>91</v>
      </c>
      <c r="DW42" s="139">
        <f t="shared" si="110"/>
        <v>92</v>
      </c>
      <c r="DX42" s="139">
        <f t="shared" si="111"/>
        <v>0</v>
      </c>
      <c r="DY42" s="139">
        <f t="shared" si="112"/>
        <v>0</v>
      </c>
      <c r="DZ42" s="139">
        <f t="shared" si="113"/>
        <v>0</v>
      </c>
      <c r="EA42" s="139">
        <f t="shared" si="114"/>
        <v>0</v>
      </c>
      <c r="EB42" s="139">
        <f t="shared" si="115"/>
        <v>94</v>
      </c>
      <c r="EC42" s="139">
        <f t="shared" si="116"/>
        <v>0</v>
      </c>
      <c r="ED42" s="141">
        <f t="shared" si="117"/>
        <v>93</v>
      </c>
      <c r="EE42" s="142">
        <f t="shared" si="118"/>
        <v>3</v>
      </c>
      <c r="EF42" s="143" t="str">
        <f t="shared" si="315"/>
        <v>出場回数不足</v>
      </c>
      <c r="EG42" s="192">
        <f t="shared" si="120"/>
        <v>593</v>
      </c>
      <c r="EH42" s="192">
        <f t="shared" si="396"/>
        <v>1093</v>
      </c>
      <c r="EI42" s="139">
        <f t="shared" si="316"/>
        <v>500</v>
      </c>
      <c r="EJ42" s="139">
        <f t="shared" si="317"/>
        <v>500</v>
      </c>
      <c r="EK42" s="139">
        <f t="shared" si="318"/>
        <v>500</v>
      </c>
      <c r="EL42" s="139">
        <f t="shared" si="319"/>
        <v>500</v>
      </c>
      <c r="EM42" s="139">
        <f t="shared" si="320"/>
        <v>91</v>
      </c>
      <c r="EN42" s="139">
        <f t="shared" si="321"/>
        <v>500</v>
      </c>
      <c r="EO42" s="139">
        <f t="shared" si="322"/>
        <v>92</v>
      </c>
      <c r="EP42" s="139">
        <f t="shared" si="323"/>
        <v>500</v>
      </c>
      <c r="EQ42" s="139">
        <f t="shared" si="324"/>
        <v>500</v>
      </c>
      <c r="ER42" s="139">
        <f t="shared" si="325"/>
        <v>500</v>
      </c>
      <c r="ES42" s="139">
        <f t="shared" si="326"/>
        <v>500</v>
      </c>
      <c r="ET42" s="139">
        <f t="shared" si="327"/>
        <v>500</v>
      </c>
      <c r="EU42" s="139">
        <f t="shared" si="328"/>
        <v>500</v>
      </c>
      <c r="EV42" s="139">
        <f t="shared" si="329"/>
        <v>500</v>
      </c>
      <c r="EW42" s="139">
        <f t="shared" si="330"/>
        <v>500</v>
      </c>
      <c r="EX42" s="139">
        <f t="shared" si="331"/>
        <v>500</v>
      </c>
      <c r="EY42" s="139">
        <f t="shared" si="332"/>
        <v>500</v>
      </c>
      <c r="EZ42" s="139">
        <f t="shared" si="333"/>
        <v>500</v>
      </c>
      <c r="FA42" s="139">
        <f t="shared" si="334"/>
        <v>500</v>
      </c>
      <c r="FB42" s="139">
        <f t="shared" si="335"/>
        <v>500</v>
      </c>
      <c r="FC42" s="139">
        <f t="shared" si="336"/>
        <v>500</v>
      </c>
      <c r="FD42" s="139">
        <f t="shared" si="337"/>
        <v>500</v>
      </c>
      <c r="FE42" s="139">
        <f t="shared" si="338"/>
        <v>500</v>
      </c>
      <c r="FF42" s="139">
        <f t="shared" si="339"/>
        <v>500</v>
      </c>
      <c r="FG42" s="139">
        <f t="shared" si="340"/>
        <v>500</v>
      </c>
      <c r="FH42" s="139">
        <f t="shared" si="341"/>
        <v>500</v>
      </c>
      <c r="FI42" s="139">
        <f t="shared" si="342"/>
        <v>500</v>
      </c>
      <c r="FJ42" s="139">
        <f t="shared" si="343"/>
        <v>500</v>
      </c>
      <c r="FK42" s="139">
        <f t="shared" si="344"/>
        <v>91</v>
      </c>
      <c r="FL42" s="139">
        <f t="shared" si="344"/>
        <v>92</v>
      </c>
      <c r="FM42" s="139">
        <f t="shared" si="344"/>
        <v>500</v>
      </c>
      <c r="FN42" s="139">
        <f t="shared" si="344"/>
        <v>500</v>
      </c>
      <c r="FO42" s="139">
        <f t="shared" si="344"/>
        <v>500</v>
      </c>
      <c r="FP42" s="139">
        <f t="shared" si="344"/>
        <v>500</v>
      </c>
      <c r="FQ42" s="139">
        <f t="shared" si="344"/>
        <v>500</v>
      </c>
      <c r="FR42" s="139">
        <f t="shared" si="344"/>
        <v>500</v>
      </c>
      <c r="FS42" s="139">
        <f t="shared" si="344"/>
        <v>500</v>
      </c>
      <c r="FT42" s="139">
        <f t="shared" si="344"/>
        <v>500</v>
      </c>
      <c r="FU42" s="139">
        <f t="shared" si="344"/>
        <v>500</v>
      </c>
      <c r="FV42" s="139">
        <f t="shared" si="344"/>
        <v>500</v>
      </c>
      <c r="FW42" s="139">
        <f t="shared" si="344"/>
        <v>500</v>
      </c>
      <c r="FX42" s="139">
        <f t="shared" si="344"/>
        <v>500</v>
      </c>
      <c r="FY42" s="139">
        <f t="shared" si="344"/>
        <v>500</v>
      </c>
      <c r="FZ42" s="139">
        <f t="shared" si="344"/>
        <v>500</v>
      </c>
      <c r="GA42" s="139">
        <f t="shared" si="273"/>
        <v>500</v>
      </c>
      <c r="GB42" s="139">
        <f t="shared" si="273"/>
        <v>500</v>
      </c>
      <c r="GC42" s="139">
        <f t="shared" si="273"/>
        <v>500</v>
      </c>
      <c r="GD42" s="139">
        <f t="shared" si="273"/>
        <v>500</v>
      </c>
      <c r="GE42" s="139">
        <f t="shared" si="273"/>
        <v>500</v>
      </c>
      <c r="GF42" s="139">
        <f t="shared" si="273"/>
        <v>500</v>
      </c>
      <c r="GG42" s="139">
        <f t="shared" si="405"/>
        <v>500</v>
      </c>
      <c r="GH42" s="139">
        <f t="shared" si="405"/>
        <v>500</v>
      </c>
      <c r="GI42" s="139">
        <f t="shared" si="405"/>
        <v>500</v>
      </c>
      <c r="GJ42" s="139">
        <f t="shared" si="405"/>
        <v>500</v>
      </c>
      <c r="GK42" s="139">
        <f t="shared" si="405"/>
        <v>500</v>
      </c>
      <c r="GL42" s="139">
        <f t="shared" si="405"/>
        <v>500</v>
      </c>
      <c r="GM42" s="139">
        <f t="shared" si="403"/>
        <v>94</v>
      </c>
      <c r="GN42" s="139">
        <f t="shared" si="403"/>
        <v>500</v>
      </c>
      <c r="GO42" s="139">
        <f t="shared" si="403"/>
        <v>500</v>
      </c>
      <c r="GP42" s="139">
        <f t="shared" si="403"/>
        <v>500</v>
      </c>
      <c r="GQ42" s="139">
        <f t="shared" si="403"/>
        <v>500</v>
      </c>
      <c r="GR42" s="139">
        <f t="shared" si="403"/>
        <v>500</v>
      </c>
      <c r="GS42" s="139">
        <f t="shared" si="403"/>
        <v>500</v>
      </c>
      <c r="GT42" s="139">
        <f t="shared" si="403"/>
        <v>500</v>
      </c>
      <c r="GU42" s="139">
        <f t="shared" si="345"/>
        <v>94</v>
      </c>
      <c r="GV42" s="139">
        <f t="shared" si="346"/>
        <v>500</v>
      </c>
      <c r="GW42" s="139">
        <f t="shared" si="347"/>
        <v>500</v>
      </c>
      <c r="GX42" s="139">
        <f t="shared" si="348"/>
        <v>500</v>
      </c>
      <c r="GY42" s="139">
        <f t="shared" si="349"/>
        <v>500</v>
      </c>
      <c r="GZ42" s="139">
        <f t="shared" si="350"/>
        <v>500</v>
      </c>
      <c r="HA42" s="139">
        <f t="shared" si="351"/>
        <v>500</v>
      </c>
      <c r="HB42" s="139">
        <f t="shared" si="352"/>
        <v>500</v>
      </c>
      <c r="HC42" s="139"/>
      <c r="HD42" s="139">
        <f t="shared" si="353"/>
        <v>0</v>
      </c>
      <c r="HE42" s="139">
        <f t="shared" si="354"/>
        <v>0</v>
      </c>
      <c r="HF42" s="138">
        <f t="shared" ca="1" si="355"/>
        <v>0</v>
      </c>
      <c r="HG42" s="145" t="e">
        <f t="shared" si="397"/>
        <v>#REF!</v>
      </c>
      <c r="HH42" s="145"/>
      <c r="HI42" s="139" t="str">
        <f t="shared" si="356"/>
        <v>除外</v>
      </c>
      <c r="HJ42" s="146" t="e">
        <f t="shared" si="163"/>
        <v>#REF!</v>
      </c>
      <c r="HK42" s="146" t="e">
        <f t="shared" si="164"/>
        <v>#REF!</v>
      </c>
      <c r="HL42" s="146" t="e">
        <f t="shared" si="165"/>
        <v>#REF!</v>
      </c>
      <c r="HM42" s="146" t="e">
        <f t="shared" si="357"/>
        <v>#REF!</v>
      </c>
      <c r="HN42" s="146" t="e">
        <f t="shared" ca="1" si="358"/>
        <v>#REF!</v>
      </c>
      <c r="HO42" s="139" t="str">
        <f t="shared" si="398"/>
        <v/>
      </c>
      <c r="HP42" s="139" t="str">
        <f t="shared" si="169"/>
        <v/>
      </c>
      <c r="HQ42" s="139" t="str">
        <f t="shared" si="359"/>
        <v>寺島　久史</v>
      </c>
      <c r="HR42" s="147">
        <f t="shared" si="399"/>
        <v>11093</v>
      </c>
      <c r="HS42" s="148" t="str">
        <f t="shared" si="360"/>
        <v>資格基準未達</v>
      </c>
      <c r="HT42" s="141" t="str">
        <f t="shared" ca="1" si="361"/>
        <v>強化会参加数不足</v>
      </c>
      <c r="HU42" s="148">
        <f t="shared" si="362"/>
        <v>13093</v>
      </c>
      <c r="HV42" s="148">
        <f t="shared" si="174"/>
        <v>13093</v>
      </c>
      <c r="HW42" s="139" t="str">
        <f t="shared" si="56"/>
        <v/>
      </c>
      <c r="HX42" s="146" t="str">
        <f t="shared" si="175"/>
        <v/>
      </c>
      <c r="HY42" s="149">
        <f t="shared" si="176"/>
        <v>383.71428571428572</v>
      </c>
      <c r="HZ42" s="139">
        <f>SMALL(($EI42:$EK42,$EM42:$FJ42),HZ$4)</f>
        <v>92</v>
      </c>
      <c r="IA42" s="139">
        <f>SMALL(($EI42:$EK42,$EM42:$FJ42),IA$4)</f>
        <v>500</v>
      </c>
      <c r="IB42" s="139">
        <f>SMALL(($EI42:$EK42,$EM42:$FJ42),IB$4)</f>
        <v>500</v>
      </c>
      <c r="IC42" s="139">
        <f>SMALL(($EI42:$EK42,$EM42:$FJ42),IC$4)</f>
        <v>500</v>
      </c>
      <c r="ID42" s="139">
        <f>SMALL(($EI42:$EK42,$EM42:$FJ42),ID$4)</f>
        <v>500</v>
      </c>
      <c r="IE42" s="139">
        <f t="shared" si="404"/>
        <v>94</v>
      </c>
      <c r="IF42" s="139">
        <f t="shared" si="404"/>
        <v>500</v>
      </c>
      <c r="IG42" s="139"/>
      <c r="IH42" s="139" t="str">
        <f t="shared" si="178"/>
        <v/>
      </c>
      <c r="II42" s="139"/>
      <c r="IJ42" s="139" t="e">
        <f t="shared" si="363"/>
        <v>#REF!</v>
      </c>
      <c r="IK42" s="146" t="e">
        <f t="shared" si="400"/>
        <v>#REF!</v>
      </c>
      <c r="IL42" s="146" t="e">
        <f t="shared" si="181"/>
        <v>#REF!</v>
      </c>
      <c r="IM42" s="146" t="e">
        <f t="shared" si="182"/>
        <v>#REF!</v>
      </c>
      <c r="IN42" s="146" t="e">
        <f t="shared" si="364"/>
        <v>#REF!</v>
      </c>
      <c r="IO42" s="146" t="e">
        <f t="shared" ca="1" si="365"/>
        <v>#REF!</v>
      </c>
      <c r="IP42" s="139" t="e">
        <f t="shared" si="401"/>
        <v>#REF!</v>
      </c>
      <c r="IQ42" s="139" t="e">
        <f t="shared" si="185"/>
        <v>#REF!</v>
      </c>
      <c r="IR42" s="139" t="str">
        <f t="shared" si="366"/>
        <v>寺島　久史</v>
      </c>
      <c r="IS42" s="150" t="e">
        <f t="shared" si="402"/>
        <v>#REF!</v>
      </c>
      <c r="IT42" s="139" t="str">
        <f t="shared" si="367"/>
        <v>資格基準未達</v>
      </c>
      <c r="IU42" s="141" t="str">
        <f t="shared" ca="1" si="368"/>
        <v>強化会参加数不足</v>
      </c>
      <c r="IV42" s="147" t="e">
        <f t="shared" si="369"/>
        <v>#REF!</v>
      </c>
      <c r="IW42" s="147" t="e">
        <f t="shared" si="190"/>
        <v>#REF!</v>
      </c>
      <c r="IX42" s="141">
        <f t="shared" si="370"/>
        <v>383.71428571428572</v>
      </c>
      <c r="IY42" s="141" t="e">
        <f t="shared" si="242"/>
        <v>#REF!</v>
      </c>
      <c r="IZ42" s="146" t="e">
        <f t="shared" si="192"/>
        <v>#REF!</v>
      </c>
      <c r="JA42" s="139" t="str">
        <f t="shared" si="193"/>
        <v/>
      </c>
      <c r="JB42" s="132"/>
      <c r="JC42" s="160">
        <v>12</v>
      </c>
      <c r="JD42" s="161" t="e">
        <f t="shared" si="386"/>
        <v>#REF!</v>
      </c>
      <c r="JE42" s="162" t="e">
        <f t="shared" si="387"/>
        <v>#REF!</v>
      </c>
      <c r="JF42" s="162" t="e">
        <f t="shared" si="388"/>
        <v>#REF!</v>
      </c>
      <c r="JG42" s="162" t="e">
        <f t="shared" si="389"/>
        <v>#REF!</v>
      </c>
      <c r="JH42" s="162" t="e">
        <f t="shared" si="390"/>
        <v>#REF!</v>
      </c>
      <c r="JI42" s="163" t="str">
        <f t="shared" si="376"/>
        <v/>
      </c>
      <c r="JJ42" s="132"/>
      <c r="JK42" s="160">
        <v>12</v>
      </c>
      <c r="JL42" s="160" t="e">
        <f t="shared" si="391"/>
        <v>#REF!</v>
      </c>
      <c r="JM42" s="185" t="e">
        <f t="shared" si="392"/>
        <v>#REF!</v>
      </c>
      <c r="JN42" s="163" t="e">
        <f t="shared" si="393"/>
        <v>#REF!</v>
      </c>
      <c r="JO42" s="185" t="e">
        <f t="shared" si="394"/>
        <v>#REF!</v>
      </c>
      <c r="JP42" s="162" t="e">
        <f t="shared" si="381"/>
        <v>#N/A</v>
      </c>
      <c r="JQ42" s="163" t="str">
        <f t="shared" si="382"/>
        <v/>
      </c>
      <c r="JR42" s="132"/>
      <c r="JS42" s="171">
        <v>5</v>
      </c>
      <c r="JT42" s="191" t="e">
        <f>JD10</f>
        <v>#N/A</v>
      </c>
      <c r="JU42" s="191" t="e">
        <f>JG10</f>
        <v>#N/A</v>
      </c>
      <c r="JV42" s="120" t="e">
        <f>JF10</f>
        <v>#N/A</v>
      </c>
      <c r="JW42" s="202" t="e">
        <f>IF(HW4=IY4,IF(HX4&lt;IZ4,"Best比較優位","Best比較劣位"),"")</f>
        <v>#REF!</v>
      </c>
      <c r="JX42" s="203"/>
      <c r="JY42" s="4"/>
      <c r="JZ42" s="4"/>
      <c r="KA42" s="4"/>
      <c r="KB42" s="4"/>
      <c r="KC42" s="4"/>
    </row>
    <row r="43" spans="1:289" ht="16.5" x14ac:dyDescent="0.35">
      <c r="A43" s="155">
        <f t="shared" si="265"/>
        <v>18</v>
      </c>
      <c r="B43" s="156" t="s">
        <v>3</v>
      </c>
      <c r="C43" s="157"/>
      <c r="D43" s="125" t="s">
        <v>164</v>
      </c>
      <c r="E43" s="126">
        <v>41214</v>
      </c>
      <c r="F43" s="127" t="s">
        <v>140</v>
      </c>
      <c r="G43" s="128">
        <f t="shared" ca="1" si="197"/>
        <v>79</v>
      </c>
      <c r="H43" s="129"/>
      <c r="I43" s="129"/>
      <c r="J43" s="129"/>
      <c r="K43" s="129"/>
      <c r="L43" s="130">
        <v>96</v>
      </c>
      <c r="M43" s="130"/>
      <c r="N43" s="130">
        <v>96</v>
      </c>
      <c r="O43" s="130"/>
      <c r="P43" s="130"/>
      <c r="Q43" s="130"/>
      <c r="R43" s="130"/>
      <c r="S43" s="130"/>
      <c r="T43" s="130"/>
      <c r="U43" s="130"/>
      <c r="V43" s="130"/>
      <c r="W43" s="130"/>
      <c r="X43" s="131">
        <v>99</v>
      </c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>
        <v>101</v>
      </c>
      <c r="AK43" s="131"/>
      <c r="AL43" s="131"/>
      <c r="AM43" s="131"/>
      <c r="AN43" s="131"/>
      <c r="AO43" s="131"/>
      <c r="AP43" s="131"/>
      <c r="AQ43" s="131"/>
      <c r="AR43" s="132"/>
      <c r="AS43" s="133">
        <f t="shared" si="395"/>
        <v>0</v>
      </c>
      <c r="AT43" s="199"/>
      <c r="AU43" s="200"/>
      <c r="AV43" s="136">
        <f t="shared" si="276"/>
        <v>0</v>
      </c>
      <c r="AW43" s="137" t="str">
        <f t="shared" ca="1" si="277"/>
        <v>強化会入会後1年未満</v>
      </c>
      <c r="AX43" s="137">
        <f t="shared" si="278"/>
        <v>98</v>
      </c>
      <c r="AY43" s="138">
        <f t="shared" si="279"/>
        <v>0</v>
      </c>
      <c r="AZ43" s="138">
        <f t="shared" si="280"/>
        <v>0</v>
      </c>
      <c r="BA43" s="138">
        <f t="shared" si="281"/>
        <v>0</v>
      </c>
      <c r="BB43" s="138">
        <f t="shared" si="282"/>
        <v>0</v>
      </c>
      <c r="BC43" s="138">
        <f t="shared" si="283"/>
        <v>0</v>
      </c>
      <c r="BD43" s="138">
        <f t="shared" si="284"/>
        <v>0</v>
      </c>
      <c r="BE43" s="138">
        <f t="shared" si="285"/>
        <v>0</v>
      </c>
      <c r="BF43" s="138">
        <f t="shared" si="286"/>
        <v>0</v>
      </c>
      <c r="BG43" s="138">
        <f t="shared" si="287"/>
        <v>0</v>
      </c>
      <c r="BH43" s="138">
        <f t="shared" si="288"/>
        <v>0</v>
      </c>
      <c r="BI43" s="138">
        <f t="shared" si="289"/>
        <v>0</v>
      </c>
      <c r="BJ43" s="138">
        <f t="shared" si="290"/>
        <v>0</v>
      </c>
      <c r="BK43" s="138">
        <f t="shared" si="291"/>
        <v>0</v>
      </c>
      <c r="BL43" s="138">
        <f t="shared" si="292"/>
        <v>0</v>
      </c>
      <c r="BM43" s="138">
        <f t="shared" si="293"/>
        <v>0</v>
      </c>
      <c r="BN43" s="138">
        <f t="shared" si="294"/>
        <v>0</v>
      </c>
      <c r="BO43" s="138">
        <f t="shared" si="295"/>
        <v>0</v>
      </c>
      <c r="BP43" s="138">
        <f t="shared" si="296"/>
        <v>0</v>
      </c>
      <c r="BQ43" s="138">
        <f t="shared" si="297"/>
        <v>0</v>
      </c>
      <c r="BR43" s="138">
        <f t="shared" si="298"/>
        <v>0</v>
      </c>
      <c r="BS43" s="138">
        <f t="shared" si="299"/>
        <v>0</v>
      </c>
      <c r="BT43" s="138">
        <f t="shared" si="300"/>
        <v>0</v>
      </c>
      <c r="BU43" s="138">
        <f t="shared" si="301"/>
        <v>0</v>
      </c>
      <c r="BV43" s="138">
        <f t="shared" si="302"/>
        <v>0</v>
      </c>
      <c r="BW43" s="138">
        <f t="shared" si="303"/>
        <v>0</v>
      </c>
      <c r="BX43" s="138">
        <f t="shared" si="304"/>
        <v>0</v>
      </c>
      <c r="BY43" s="138">
        <f t="shared" si="305"/>
        <v>0</v>
      </c>
      <c r="BZ43" s="138">
        <f t="shared" si="306"/>
        <v>0</v>
      </c>
      <c r="CA43" s="138">
        <f t="shared" si="307"/>
        <v>0</v>
      </c>
      <c r="CB43" s="138">
        <f t="shared" si="308"/>
        <v>0</v>
      </c>
      <c r="CC43" s="138">
        <f t="shared" si="309"/>
        <v>0</v>
      </c>
      <c r="CD43" s="138">
        <f t="shared" si="310"/>
        <v>0</v>
      </c>
      <c r="CE43" s="138">
        <f t="shared" si="311"/>
        <v>0</v>
      </c>
      <c r="CF43" s="138">
        <f t="shared" si="312"/>
        <v>0</v>
      </c>
      <c r="CG43" s="138">
        <f t="shared" si="313"/>
        <v>0</v>
      </c>
      <c r="CH43" s="138">
        <f t="shared" si="314"/>
        <v>0</v>
      </c>
      <c r="CI43" s="138">
        <f t="shared" si="100"/>
        <v>0</v>
      </c>
      <c r="CJ43" s="138">
        <f t="shared" si="101"/>
        <v>0</v>
      </c>
      <c r="CK43" s="138">
        <f t="shared" si="102"/>
        <v>0</v>
      </c>
      <c r="CL43" s="138">
        <f t="shared" si="103"/>
        <v>0</v>
      </c>
      <c r="CM43" s="139">
        <f t="shared" si="383"/>
        <v>500</v>
      </c>
      <c r="CN43" s="139">
        <f t="shared" si="383"/>
        <v>500</v>
      </c>
      <c r="CO43" s="139">
        <f t="shared" si="383"/>
        <v>500</v>
      </c>
      <c r="CP43" s="139">
        <f t="shared" si="383"/>
        <v>500</v>
      </c>
      <c r="CQ43" s="139">
        <f t="shared" si="383"/>
        <v>500</v>
      </c>
      <c r="CR43" s="139">
        <f t="shared" si="383"/>
        <v>500</v>
      </c>
      <c r="CS43" s="139">
        <f t="shared" si="383"/>
        <v>500</v>
      </c>
      <c r="CT43" s="139">
        <f t="shared" si="383"/>
        <v>500</v>
      </c>
      <c r="CU43" s="139">
        <f t="shared" si="383"/>
        <v>500</v>
      </c>
      <c r="CV43" s="139">
        <f t="shared" si="383"/>
        <v>500</v>
      </c>
      <c r="CW43" s="139">
        <f t="shared" si="384"/>
        <v>500</v>
      </c>
      <c r="CX43" s="139">
        <f t="shared" si="384"/>
        <v>500</v>
      </c>
      <c r="CY43" s="139">
        <f t="shared" si="384"/>
        <v>500</v>
      </c>
      <c r="CZ43" s="139">
        <f t="shared" si="384"/>
        <v>500</v>
      </c>
      <c r="DA43" s="139">
        <f t="shared" si="384"/>
        <v>500</v>
      </c>
      <c r="DB43" s="139">
        <f t="shared" si="384"/>
        <v>500</v>
      </c>
      <c r="DC43" s="139">
        <f t="shared" si="384"/>
        <v>500</v>
      </c>
      <c r="DD43" s="139">
        <f t="shared" si="384"/>
        <v>500</v>
      </c>
      <c r="DE43" s="139">
        <f t="shared" si="384"/>
        <v>500</v>
      </c>
      <c r="DF43" s="139">
        <f t="shared" si="384"/>
        <v>500</v>
      </c>
      <c r="DG43" s="139">
        <f t="shared" si="385"/>
        <v>500</v>
      </c>
      <c r="DH43" s="139">
        <f t="shared" si="385"/>
        <v>500</v>
      </c>
      <c r="DI43" s="139">
        <f t="shared" si="385"/>
        <v>500</v>
      </c>
      <c r="DJ43" s="139">
        <f t="shared" si="385"/>
        <v>500</v>
      </c>
      <c r="DK43" s="139">
        <f t="shared" si="385"/>
        <v>500</v>
      </c>
      <c r="DL43" s="139">
        <f t="shared" si="385"/>
        <v>500</v>
      </c>
      <c r="DM43" s="139">
        <f t="shared" si="385"/>
        <v>500</v>
      </c>
      <c r="DN43" s="139">
        <f t="shared" si="385"/>
        <v>500</v>
      </c>
      <c r="DO43" s="139">
        <f t="shared" si="385"/>
        <v>500</v>
      </c>
      <c r="DP43" s="139">
        <f t="shared" si="385"/>
        <v>500</v>
      </c>
      <c r="DQ43" s="140">
        <f t="shared" si="104"/>
        <v>2500</v>
      </c>
      <c r="DR43" s="140">
        <f t="shared" si="105"/>
        <v>500</v>
      </c>
      <c r="DS43" s="140">
        <f t="shared" si="106"/>
        <v>1000</v>
      </c>
      <c r="DT43" s="140">
        <f t="shared" si="107"/>
        <v>500</v>
      </c>
      <c r="DU43" s="141">
        <f t="shared" si="108"/>
        <v>500</v>
      </c>
      <c r="DV43" s="139">
        <f t="shared" si="109"/>
        <v>0</v>
      </c>
      <c r="DW43" s="139">
        <f t="shared" si="110"/>
        <v>0</v>
      </c>
      <c r="DX43" s="139">
        <f t="shared" si="111"/>
        <v>0</v>
      </c>
      <c r="DY43" s="139">
        <f t="shared" si="112"/>
        <v>0</v>
      </c>
      <c r="DZ43" s="139">
        <f t="shared" si="113"/>
        <v>0</v>
      </c>
      <c r="EA43" s="139">
        <f t="shared" si="114"/>
        <v>0</v>
      </c>
      <c r="EB43" s="139">
        <f t="shared" si="115"/>
        <v>0</v>
      </c>
      <c r="EC43" s="139">
        <f t="shared" si="116"/>
        <v>0</v>
      </c>
      <c r="ED43" s="141">
        <f t="shared" si="117"/>
        <v>500</v>
      </c>
      <c r="EE43" s="142">
        <f t="shared" si="118"/>
        <v>0</v>
      </c>
      <c r="EF43" s="143" t="str">
        <f t="shared" si="315"/>
        <v>出場回数不足</v>
      </c>
      <c r="EG43" s="192">
        <f t="shared" si="120"/>
        <v>1000</v>
      </c>
      <c r="EH43" s="192">
        <f t="shared" si="396"/>
        <v>1500</v>
      </c>
      <c r="EI43" s="139">
        <f t="shared" si="316"/>
        <v>500</v>
      </c>
      <c r="EJ43" s="139">
        <f t="shared" si="317"/>
        <v>500</v>
      </c>
      <c r="EK43" s="139">
        <f t="shared" si="318"/>
        <v>500</v>
      </c>
      <c r="EL43" s="139">
        <f t="shared" si="319"/>
        <v>500</v>
      </c>
      <c r="EM43" s="139">
        <f t="shared" si="320"/>
        <v>500</v>
      </c>
      <c r="EN43" s="139">
        <f t="shared" si="321"/>
        <v>500</v>
      </c>
      <c r="EO43" s="139">
        <f t="shared" si="322"/>
        <v>500</v>
      </c>
      <c r="EP43" s="139">
        <f t="shared" si="323"/>
        <v>500</v>
      </c>
      <c r="EQ43" s="139">
        <f t="shared" si="324"/>
        <v>500</v>
      </c>
      <c r="ER43" s="139">
        <f t="shared" si="325"/>
        <v>500</v>
      </c>
      <c r="ES43" s="139">
        <f t="shared" si="326"/>
        <v>500</v>
      </c>
      <c r="ET43" s="139">
        <f t="shared" si="327"/>
        <v>500</v>
      </c>
      <c r="EU43" s="139">
        <f t="shared" si="328"/>
        <v>500</v>
      </c>
      <c r="EV43" s="139">
        <f t="shared" si="329"/>
        <v>500</v>
      </c>
      <c r="EW43" s="139">
        <f t="shared" si="330"/>
        <v>500</v>
      </c>
      <c r="EX43" s="139">
        <f t="shared" si="331"/>
        <v>500</v>
      </c>
      <c r="EY43" s="139">
        <f t="shared" si="332"/>
        <v>500</v>
      </c>
      <c r="EZ43" s="139">
        <f t="shared" si="333"/>
        <v>500</v>
      </c>
      <c r="FA43" s="139">
        <f t="shared" si="334"/>
        <v>500</v>
      </c>
      <c r="FB43" s="139">
        <f t="shared" si="335"/>
        <v>500</v>
      </c>
      <c r="FC43" s="139">
        <f t="shared" si="336"/>
        <v>500</v>
      </c>
      <c r="FD43" s="139">
        <f t="shared" si="337"/>
        <v>500</v>
      </c>
      <c r="FE43" s="139">
        <f t="shared" si="338"/>
        <v>500</v>
      </c>
      <c r="FF43" s="139">
        <f t="shared" si="339"/>
        <v>500</v>
      </c>
      <c r="FG43" s="139">
        <f t="shared" si="340"/>
        <v>500</v>
      </c>
      <c r="FH43" s="139">
        <f t="shared" si="341"/>
        <v>500</v>
      </c>
      <c r="FI43" s="139">
        <f t="shared" si="342"/>
        <v>500</v>
      </c>
      <c r="FJ43" s="139">
        <f t="shared" si="343"/>
        <v>500</v>
      </c>
      <c r="FK43" s="139">
        <f t="shared" si="344"/>
        <v>500</v>
      </c>
      <c r="FL43" s="139">
        <f t="shared" si="344"/>
        <v>500</v>
      </c>
      <c r="FM43" s="139">
        <f t="shared" si="344"/>
        <v>500</v>
      </c>
      <c r="FN43" s="139">
        <f t="shared" si="344"/>
        <v>500</v>
      </c>
      <c r="FO43" s="139">
        <f t="shared" si="344"/>
        <v>500</v>
      </c>
      <c r="FP43" s="139">
        <f t="shared" si="344"/>
        <v>500</v>
      </c>
      <c r="FQ43" s="139">
        <f t="shared" si="344"/>
        <v>500</v>
      </c>
      <c r="FR43" s="139">
        <f t="shared" si="344"/>
        <v>500</v>
      </c>
      <c r="FS43" s="139">
        <f t="shared" si="344"/>
        <v>500</v>
      </c>
      <c r="FT43" s="139">
        <f t="shared" si="344"/>
        <v>500</v>
      </c>
      <c r="FU43" s="139">
        <f t="shared" si="344"/>
        <v>500</v>
      </c>
      <c r="FV43" s="139">
        <f t="shared" si="344"/>
        <v>500</v>
      </c>
      <c r="FW43" s="139">
        <f t="shared" si="344"/>
        <v>500</v>
      </c>
      <c r="FX43" s="139">
        <f t="shared" si="344"/>
        <v>500</v>
      </c>
      <c r="FY43" s="139">
        <f t="shared" si="344"/>
        <v>500</v>
      </c>
      <c r="FZ43" s="139">
        <f t="shared" si="344"/>
        <v>500</v>
      </c>
      <c r="GA43" s="139">
        <f t="shared" si="273"/>
        <v>500</v>
      </c>
      <c r="GB43" s="139">
        <f t="shared" si="273"/>
        <v>500</v>
      </c>
      <c r="GC43" s="139">
        <f t="shared" si="273"/>
        <v>500</v>
      </c>
      <c r="GD43" s="139">
        <f t="shared" si="273"/>
        <v>500</v>
      </c>
      <c r="GE43" s="139">
        <f t="shared" si="273"/>
        <v>500</v>
      </c>
      <c r="GF43" s="139">
        <f t="shared" si="273"/>
        <v>500</v>
      </c>
      <c r="GG43" s="139">
        <f t="shared" si="405"/>
        <v>500</v>
      </c>
      <c r="GH43" s="139">
        <f t="shared" si="405"/>
        <v>500</v>
      </c>
      <c r="GI43" s="139">
        <f t="shared" si="405"/>
        <v>500</v>
      </c>
      <c r="GJ43" s="139">
        <f t="shared" si="405"/>
        <v>500</v>
      </c>
      <c r="GK43" s="139">
        <f t="shared" si="405"/>
        <v>500</v>
      </c>
      <c r="GL43" s="139">
        <f t="shared" si="405"/>
        <v>500</v>
      </c>
      <c r="GM43" s="139">
        <f t="shared" si="403"/>
        <v>500</v>
      </c>
      <c r="GN43" s="139">
        <f t="shared" si="403"/>
        <v>500</v>
      </c>
      <c r="GO43" s="139">
        <f t="shared" si="403"/>
        <v>500</v>
      </c>
      <c r="GP43" s="139">
        <f t="shared" si="403"/>
        <v>500</v>
      </c>
      <c r="GQ43" s="139">
        <f t="shared" si="403"/>
        <v>500</v>
      </c>
      <c r="GR43" s="139">
        <f t="shared" si="403"/>
        <v>500</v>
      </c>
      <c r="GS43" s="139">
        <f t="shared" si="403"/>
        <v>500</v>
      </c>
      <c r="GT43" s="139">
        <f t="shared" si="403"/>
        <v>500</v>
      </c>
      <c r="GU43" s="139">
        <f t="shared" si="345"/>
        <v>500</v>
      </c>
      <c r="GV43" s="139">
        <f t="shared" si="346"/>
        <v>500</v>
      </c>
      <c r="GW43" s="139">
        <f t="shared" si="347"/>
        <v>500</v>
      </c>
      <c r="GX43" s="139">
        <f t="shared" si="348"/>
        <v>500</v>
      </c>
      <c r="GY43" s="139">
        <f t="shared" si="349"/>
        <v>500</v>
      </c>
      <c r="GZ43" s="139">
        <f t="shared" si="350"/>
        <v>500</v>
      </c>
      <c r="HA43" s="139">
        <f t="shared" si="351"/>
        <v>500</v>
      </c>
      <c r="HB43" s="139">
        <f t="shared" si="352"/>
        <v>500</v>
      </c>
      <c r="HC43" s="139"/>
      <c r="HD43" s="139">
        <f t="shared" si="353"/>
        <v>0</v>
      </c>
      <c r="HE43" s="139">
        <f t="shared" si="354"/>
        <v>0</v>
      </c>
      <c r="HF43" s="138">
        <f t="shared" ca="1" si="355"/>
        <v>1</v>
      </c>
      <c r="HG43" s="145" t="e">
        <f t="shared" si="397"/>
        <v>#REF!</v>
      </c>
      <c r="HH43" s="145"/>
      <c r="HI43" s="139" t="str">
        <f t="shared" si="356"/>
        <v>除外</v>
      </c>
      <c r="HJ43" s="146" t="e">
        <f t="shared" si="163"/>
        <v>#REF!</v>
      </c>
      <c r="HK43" s="146" t="e">
        <f t="shared" si="164"/>
        <v>#REF!</v>
      </c>
      <c r="HL43" s="146" t="e">
        <f t="shared" si="165"/>
        <v>#REF!</v>
      </c>
      <c r="HM43" s="146" t="e">
        <f t="shared" si="357"/>
        <v>#REF!</v>
      </c>
      <c r="HN43" s="146" t="e">
        <f t="shared" ca="1" si="358"/>
        <v>#REF!</v>
      </c>
      <c r="HO43" s="139" t="str">
        <f t="shared" si="398"/>
        <v/>
      </c>
      <c r="HP43" s="139" t="str">
        <f t="shared" si="169"/>
        <v/>
      </c>
      <c r="HQ43" s="139" t="str">
        <f t="shared" si="359"/>
        <v>冨塚　勝</v>
      </c>
      <c r="HR43" s="147">
        <f t="shared" si="399"/>
        <v>11500</v>
      </c>
      <c r="HS43" s="148" t="str">
        <f t="shared" si="360"/>
        <v>資格基準未達</v>
      </c>
      <c r="HT43" s="141" t="str">
        <f t="shared" ca="1" si="361"/>
        <v>強化会入会後1年未満</v>
      </c>
      <c r="HU43" s="148">
        <f t="shared" si="362"/>
        <v>13500</v>
      </c>
      <c r="HV43" s="148">
        <f t="shared" si="174"/>
        <v>13500</v>
      </c>
      <c r="HW43" s="139" t="str">
        <f t="shared" si="56"/>
        <v/>
      </c>
      <c r="HX43" s="146" t="str">
        <f t="shared" si="175"/>
        <v/>
      </c>
      <c r="HY43" s="149">
        <f t="shared" si="176"/>
        <v>500</v>
      </c>
      <c r="HZ43" s="139">
        <f>SMALL(($EI43:$EK43,$EM43:$FJ43),HZ$4)</f>
        <v>500</v>
      </c>
      <c r="IA43" s="139">
        <f>SMALL(($EI43:$EK43,$EM43:$FJ43),IA$4)</f>
        <v>500</v>
      </c>
      <c r="IB43" s="139">
        <f>SMALL(($EI43:$EK43,$EM43:$FJ43),IB$4)</f>
        <v>500</v>
      </c>
      <c r="IC43" s="139">
        <f>SMALL(($EI43:$EK43,$EM43:$FJ43),IC$4)</f>
        <v>500</v>
      </c>
      <c r="ID43" s="139">
        <f>SMALL(($EI43:$EK43,$EM43:$FJ43),ID$4)</f>
        <v>500</v>
      </c>
      <c r="IE43" s="139">
        <f t="shared" si="404"/>
        <v>500</v>
      </c>
      <c r="IF43" s="139">
        <f t="shared" si="404"/>
        <v>500</v>
      </c>
      <c r="IG43" s="139"/>
      <c r="IH43" s="139" t="str">
        <f t="shared" si="178"/>
        <v/>
      </c>
      <c r="II43" s="139"/>
      <c r="IJ43" s="139" t="e">
        <f t="shared" si="363"/>
        <v>#REF!</v>
      </c>
      <c r="IK43" s="146" t="e">
        <f t="shared" si="400"/>
        <v>#REF!</v>
      </c>
      <c r="IL43" s="146" t="e">
        <f t="shared" si="181"/>
        <v>#REF!</v>
      </c>
      <c r="IM43" s="146" t="e">
        <f t="shared" si="182"/>
        <v>#REF!</v>
      </c>
      <c r="IN43" s="146" t="e">
        <f t="shared" si="364"/>
        <v>#REF!</v>
      </c>
      <c r="IO43" s="146" t="e">
        <f t="shared" ca="1" si="365"/>
        <v>#REF!</v>
      </c>
      <c r="IP43" s="139" t="e">
        <f t="shared" si="401"/>
        <v>#REF!</v>
      </c>
      <c r="IQ43" s="139" t="e">
        <f t="shared" si="185"/>
        <v>#REF!</v>
      </c>
      <c r="IR43" s="139" t="str">
        <f t="shared" si="366"/>
        <v>冨塚　勝</v>
      </c>
      <c r="IS43" s="150" t="e">
        <f t="shared" si="402"/>
        <v>#REF!</v>
      </c>
      <c r="IT43" s="139" t="str">
        <f t="shared" si="367"/>
        <v>資格基準未達</v>
      </c>
      <c r="IU43" s="141" t="str">
        <f t="shared" ca="1" si="368"/>
        <v>強化会入会後1年未満</v>
      </c>
      <c r="IV43" s="147" t="e">
        <f t="shared" si="369"/>
        <v>#REF!</v>
      </c>
      <c r="IW43" s="147" t="e">
        <f t="shared" si="190"/>
        <v>#REF!</v>
      </c>
      <c r="IX43" s="141">
        <f t="shared" si="370"/>
        <v>500</v>
      </c>
      <c r="IY43" s="141" t="e">
        <f t="shared" si="242"/>
        <v>#REF!</v>
      </c>
      <c r="IZ43" s="146" t="e">
        <f t="shared" si="192"/>
        <v>#REF!</v>
      </c>
      <c r="JA43" s="139" t="str">
        <f t="shared" si="193"/>
        <v/>
      </c>
      <c r="JB43" s="132"/>
      <c r="JC43" s="160">
        <v>13</v>
      </c>
      <c r="JD43" s="161" t="e">
        <f t="shared" si="386"/>
        <v>#REF!</v>
      </c>
      <c r="JE43" s="162" t="e">
        <f t="shared" si="387"/>
        <v>#REF!</v>
      </c>
      <c r="JF43" s="162" t="e">
        <f t="shared" si="388"/>
        <v>#REF!</v>
      </c>
      <c r="JG43" s="162" t="e">
        <f t="shared" si="389"/>
        <v>#REF!</v>
      </c>
      <c r="JH43" s="162" t="e">
        <f t="shared" si="390"/>
        <v>#REF!</v>
      </c>
      <c r="JI43" s="163" t="str">
        <f t="shared" si="376"/>
        <v/>
      </c>
      <c r="JJ43" s="132"/>
      <c r="JK43" s="160">
        <v>13</v>
      </c>
      <c r="JL43" s="160" t="e">
        <f t="shared" si="391"/>
        <v>#REF!</v>
      </c>
      <c r="JM43" s="185" t="e">
        <f t="shared" si="392"/>
        <v>#REF!</v>
      </c>
      <c r="JN43" s="163" t="e">
        <f t="shared" si="393"/>
        <v>#REF!</v>
      </c>
      <c r="JO43" s="185" t="e">
        <f t="shared" si="394"/>
        <v>#REF!</v>
      </c>
      <c r="JP43" s="162" t="e">
        <f t="shared" si="381"/>
        <v>#N/A</v>
      </c>
      <c r="JQ43" s="163" t="str">
        <f t="shared" si="382"/>
        <v/>
      </c>
      <c r="JR43" s="132"/>
      <c r="JS43" s="132"/>
      <c r="JT43" s="132"/>
      <c r="JU43" s="132"/>
      <c r="JV43" s="132"/>
      <c r="JW43" s="176"/>
      <c r="JX43" s="176"/>
      <c r="JY43" s="4"/>
      <c r="JZ43" s="4"/>
      <c r="KA43" s="4"/>
      <c r="KB43" s="4"/>
      <c r="KC43" s="4"/>
    </row>
    <row r="44" spans="1:289" ht="16.5" x14ac:dyDescent="0.35">
      <c r="A44" s="155">
        <f t="shared" si="265"/>
        <v>19</v>
      </c>
      <c r="B44" s="156" t="s">
        <v>3</v>
      </c>
      <c r="C44" s="157"/>
      <c r="D44" s="125" t="s">
        <v>165</v>
      </c>
      <c r="E44" s="126">
        <v>42705</v>
      </c>
      <c r="F44" s="127"/>
      <c r="G44" s="128">
        <f t="shared" ca="1" si="197"/>
        <v>30</v>
      </c>
      <c r="H44" s="129"/>
      <c r="I44" s="129"/>
      <c r="J44" s="129"/>
      <c r="K44" s="129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  <c r="AS44" s="133">
        <f t="shared" si="395"/>
        <v>3</v>
      </c>
      <c r="AT44" s="199"/>
      <c r="AU44" s="200"/>
      <c r="AV44" s="136">
        <f t="shared" si="276"/>
        <v>1</v>
      </c>
      <c r="AW44" s="137" t="str">
        <f t="shared" ca="1" si="277"/>
        <v>強化会参加数不足</v>
      </c>
      <c r="AX44" s="137">
        <f t="shared" si="278"/>
        <v>98</v>
      </c>
      <c r="AY44" s="138">
        <f t="shared" si="279"/>
        <v>0</v>
      </c>
      <c r="AZ44" s="138">
        <f t="shared" si="280"/>
        <v>0</v>
      </c>
      <c r="BA44" s="138">
        <f t="shared" si="281"/>
        <v>0</v>
      </c>
      <c r="BB44" s="138">
        <f t="shared" si="282"/>
        <v>0</v>
      </c>
      <c r="BC44" s="138">
        <f t="shared" si="283"/>
        <v>1</v>
      </c>
      <c r="BD44" s="138">
        <f t="shared" si="284"/>
        <v>0</v>
      </c>
      <c r="BE44" s="138">
        <f t="shared" si="285"/>
        <v>1</v>
      </c>
      <c r="BF44" s="138">
        <f t="shared" si="286"/>
        <v>0</v>
      </c>
      <c r="BG44" s="138">
        <f t="shared" si="287"/>
        <v>0</v>
      </c>
      <c r="BH44" s="138">
        <f t="shared" si="288"/>
        <v>0</v>
      </c>
      <c r="BI44" s="138">
        <f t="shared" si="289"/>
        <v>0</v>
      </c>
      <c r="BJ44" s="138">
        <f t="shared" si="290"/>
        <v>0</v>
      </c>
      <c r="BK44" s="138">
        <f t="shared" si="291"/>
        <v>0</v>
      </c>
      <c r="BL44" s="138">
        <f t="shared" si="292"/>
        <v>0</v>
      </c>
      <c r="BM44" s="138">
        <f t="shared" si="293"/>
        <v>0</v>
      </c>
      <c r="BN44" s="138">
        <f t="shared" si="294"/>
        <v>0</v>
      </c>
      <c r="BO44" s="138">
        <f t="shared" si="295"/>
        <v>1</v>
      </c>
      <c r="BP44" s="138">
        <f t="shared" si="296"/>
        <v>0</v>
      </c>
      <c r="BQ44" s="138">
        <f t="shared" si="297"/>
        <v>0</v>
      </c>
      <c r="BR44" s="138">
        <f t="shared" si="298"/>
        <v>0</v>
      </c>
      <c r="BS44" s="138">
        <f t="shared" si="299"/>
        <v>0</v>
      </c>
      <c r="BT44" s="138">
        <f t="shared" si="300"/>
        <v>0</v>
      </c>
      <c r="BU44" s="138">
        <f t="shared" si="301"/>
        <v>0</v>
      </c>
      <c r="BV44" s="138">
        <f t="shared" si="302"/>
        <v>0</v>
      </c>
      <c r="BW44" s="138">
        <f t="shared" si="303"/>
        <v>0</v>
      </c>
      <c r="BX44" s="138">
        <f t="shared" si="304"/>
        <v>0</v>
      </c>
      <c r="BY44" s="138">
        <f t="shared" si="305"/>
        <v>0</v>
      </c>
      <c r="BZ44" s="138">
        <f t="shared" si="306"/>
        <v>0</v>
      </c>
      <c r="CA44" s="138">
        <f t="shared" si="307"/>
        <v>1</v>
      </c>
      <c r="CB44" s="138">
        <f t="shared" si="308"/>
        <v>0</v>
      </c>
      <c r="CC44" s="138">
        <f t="shared" si="309"/>
        <v>0</v>
      </c>
      <c r="CD44" s="138">
        <f t="shared" si="310"/>
        <v>0</v>
      </c>
      <c r="CE44" s="138">
        <f t="shared" si="311"/>
        <v>0</v>
      </c>
      <c r="CF44" s="138">
        <f t="shared" si="312"/>
        <v>0</v>
      </c>
      <c r="CG44" s="138">
        <f t="shared" si="313"/>
        <v>0</v>
      </c>
      <c r="CH44" s="138">
        <f t="shared" si="314"/>
        <v>0</v>
      </c>
      <c r="CI44" s="138">
        <f t="shared" si="100"/>
        <v>3</v>
      </c>
      <c r="CJ44" s="138">
        <f t="shared" si="101"/>
        <v>1</v>
      </c>
      <c r="CK44" s="138">
        <f t="shared" si="102"/>
        <v>0</v>
      </c>
      <c r="CL44" s="138">
        <f t="shared" si="103"/>
        <v>0</v>
      </c>
      <c r="CM44" s="139">
        <f t="shared" si="383"/>
        <v>96</v>
      </c>
      <c r="CN44" s="139">
        <f t="shared" si="383"/>
        <v>96</v>
      </c>
      <c r="CO44" s="139">
        <f t="shared" si="383"/>
        <v>99</v>
      </c>
      <c r="CP44" s="139">
        <f t="shared" si="383"/>
        <v>101</v>
      </c>
      <c r="CQ44" s="139">
        <f t="shared" si="383"/>
        <v>500</v>
      </c>
      <c r="CR44" s="139">
        <f t="shared" si="383"/>
        <v>500</v>
      </c>
      <c r="CS44" s="139">
        <f t="shared" si="383"/>
        <v>500</v>
      </c>
      <c r="CT44" s="139">
        <f t="shared" si="383"/>
        <v>500</v>
      </c>
      <c r="CU44" s="139">
        <f t="shared" si="383"/>
        <v>500</v>
      </c>
      <c r="CV44" s="139">
        <f t="shared" si="383"/>
        <v>500</v>
      </c>
      <c r="CW44" s="139">
        <f t="shared" si="384"/>
        <v>500</v>
      </c>
      <c r="CX44" s="139">
        <f t="shared" si="384"/>
        <v>500</v>
      </c>
      <c r="CY44" s="139">
        <f t="shared" si="384"/>
        <v>500</v>
      </c>
      <c r="CZ44" s="139">
        <f t="shared" si="384"/>
        <v>500</v>
      </c>
      <c r="DA44" s="139">
        <f t="shared" si="384"/>
        <v>500</v>
      </c>
      <c r="DB44" s="139">
        <f t="shared" si="384"/>
        <v>500</v>
      </c>
      <c r="DC44" s="139">
        <f t="shared" si="384"/>
        <v>500</v>
      </c>
      <c r="DD44" s="139">
        <f t="shared" si="384"/>
        <v>500</v>
      </c>
      <c r="DE44" s="139">
        <f t="shared" si="384"/>
        <v>500</v>
      </c>
      <c r="DF44" s="139">
        <f t="shared" si="384"/>
        <v>500</v>
      </c>
      <c r="DG44" s="139">
        <f t="shared" si="385"/>
        <v>500</v>
      </c>
      <c r="DH44" s="139">
        <f t="shared" si="385"/>
        <v>500</v>
      </c>
      <c r="DI44" s="139">
        <f t="shared" si="385"/>
        <v>500</v>
      </c>
      <c r="DJ44" s="139">
        <f t="shared" si="385"/>
        <v>500</v>
      </c>
      <c r="DK44" s="139">
        <f t="shared" si="385"/>
        <v>500</v>
      </c>
      <c r="DL44" s="139">
        <f t="shared" si="385"/>
        <v>500</v>
      </c>
      <c r="DM44" s="139">
        <f t="shared" si="385"/>
        <v>500</v>
      </c>
      <c r="DN44" s="139">
        <f t="shared" si="385"/>
        <v>500</v>
      </c>
      <c r="DO44" s="139">
        <f t="shared" si="385"/>
        <v>500</v>
      </c>
      <c r="DP44" s="139">
        <f t="shared" si="385"/>
        <v>500</v>
      </c>
      <c r="DQ44" s="140">
        <f t="shared" si="104"/>
        <v>1695</v>
      </c>
      <c r="DR44" s="140">
        <f t="shared" si="105"/>
        <v>339</v>
      </c>
      <c r="DS44" s="140">
        <f t="shared" si="106"/>
        <v>601</v>
      </c>
      <c r="DT44" s="140">
        <f t="shared" si="107"/>
        <v>300.5</v>
      </c>
      <c r="DU44" s="141">
        <f t="shared" si="108"/>
        <v>328</v>
      </c>
      <c r="DV44" s="139">
        <f t="shared" si="109"/>
        <v>96</v>
      </c>
      <c r="DW44" s="139">
        <f t="shared" si="110"/>
        <v>96</v>
      </c>
      <c r="DX44" s="139">
        <f t="shared" si="111"/>
        <v>99</v>
      </c>
      <c r="DY44" s="139">
        <f t="shared" si="112"/>
        <v>0</v>
      </c>
      <c r="DZ44" s="139">
        <f t="shared" si="113"/>
        <v>0</v>
      </c>
      <c r="EA44" s="139">
        <f t="shared" si="114"/>
        <v>0</v>
      </c>
      <c r="EB44" s="139">
        <f t="shared" si="115"/>
        <v>101</v>
      </c>
      <c r="EC44" s="139">
        <f t="shared" si="116"/>
        <v>0</v>
      </c>
      <c r="ED44" s="141">
        <f t="shared" si="117"/>
        <v>98.666666666666671</v>
      </c>
      <c r="EE44" s="142">
        <f t="shared" si="118"/>
        <v>4</v>
      </c>
      <c r="EF44" s="143" t="str">
        <f t="shared" si="315"/>
        <v>出場回数不足</v>
      </c>
      <c r="EG44" s="192">
        <f t="shared" si="120"/>
        <v>598.66666666666663</v>
      </c>
      <c r="EH44" s="192">
        <f t="shared" si="396"/>
        <v>1098.6666666666665</v>
      </c>
      <c r="EI44" s="139">
        <f t="shared" si="316"/>
        <v>500</v>
      </c>
      <c r="EJ44" s="139">
        <f t="shared" si="317"/>
        <v>500</v>
      </c>
      <c r="EK44" s="139">
        <f t="shared" si="318"/>
        <v>500</v>
      </c>
      <c r="EL44" s="139">
        <f t="shared" si="319"/>
        <v>500</v>
      </c>
      <c r="EM44" s="139">
        <f t="shared" si="320"/>
        <v>96</v>
      </c>
      <c r="EN44" s="139">
        <f t="shared" si="321"/>
        <v>500</v>
      </c>
      <c r="EO44" s="139">
        <f t="shared" si="322"/>
        <v>96</v>
      </c>
      <c r="EP44" s="139">
        <f t="shared" si="323"/>
        <v>500</v>
      </c>
      <c r="EQ44" s="139">
        <f t="shared" si="324"/>
        <v>500</v>
      </c>
      <c r="ER44" s="139">
        <f t="shared" si="325"/>
        <v>500</v>
      </c>
      <c r="ES44" s="139">
        <f t="shared" si="326"/>
        <v>500</v>
      </c>
      <c r="ET44" s="139">
        <f t="shared" si="327"/>
        <v>500</v>
      </c>
      <c r="EU44" s="139">
        <f t="shared" si="328"/>
        <v>500</v>
      </c>
      <c r="EV44" s="139">
        <f t="shared" si="329"/>
        <v>500</v>
      </c>
      <c r="EW44" s="139">
        <f t="shared" si="330"/>
        <v>500</v>
      </c>
      <c r="EX44" s="139">
        <f t="shared" si="331"/>
        <v>500</v>
      </c>
      <c r="EY44" s="139">
        <f t="shared" si="332"/>
        <v>99</v>
      </c>
      <c r="EZ44" s="139">
        <f t="shared" si="333"/>
        <v>500</v>
      </c>
      <c r="FA44" s="139">
        <f t="shared" si="334"/>
        <v>500</v>
      </c>
      <c r="FB44" s="139">
        <f t="shared" si="335"/>
        <v>500</v>
      </c>
      <c r="FC44" s="139">
        <f t="shared" si="336"/>
        <v>500</v>
      </c>
      <c r="FD44" s="139">
        <f t="shared" si="337"/>
        <v>500</v>
      </c>
      <c r="FE44" s="139">
        <f t="shared" si="338"/>
        <v>500</v>
      </c>
      <c r="FF44" s="139">
        <f t="shared" si="339"/>
        <v>500</v>
      </c>
      <c r="FG44" s="139">
        <f t="shared" si="340"/>
        <v>500</v>
      </c>
      <c r="FH44" s="139">
        <f t="shared" si="341"/>
        <v>500</v>
      </c>
      <c r="FI44" s="139">
        <f t="shared" si="342"/>
        <v>500</v>
      </c>
      <c r="FJ44" s="139">
        <f t="shared" si="343"/>
        <v>500</v>
      </c>
      <c r="FK44" s="139">
        <f t="shared" si="344"/>
        <v>96</v>
      </c>
      <c r="FL44" s="139">
        <f t="shared" si="344"/>
        <v>96</v>
      </c>
      <c r="FM44" s="139">
        <f t="shared" si="344"/>
        <v>99</v>
      </c>
      <c r="FN44" s="139">
        <f t="shared" si="344"/>
        <v>500</v>
      </c>
      <c r="FO44" s="139">
        <f t="shared" si="344"/>
        <v>500</v>
      </c>
      <c r="FP44" s="139">
        <f t="shared" si="344"/>
        <v>500</v>
      </c>
      <c r="FQ44" s="139">
        <f t="shared" si="344"/>
        <v>500</v>
      </c>
      <c r="FR44" s="139">
        <f t="shared" si="344"/>
        <v>500</v>
      </c>
      <c r="FS44" s="139">
        <f t="shared" si="344"/>
        <v>500</v>
      </c>
      <c r="FT44" s="139">
        <f t="shared" si="344"/>
        <v>500</v>
      </c>
      <c r="FU44" s="139">
        <f t="shared" si="344"/>
        <v>500</v>
      </c>
      <c r="FV44" s="139">
        <f t="shared" si="344"/>
        <v>500</v>
      </c>
      <c r="FW44" s="139">
        <f t="shared" si="344"/>
        <v>500</v>
      </c>
      <c r="FX44" s="139">
        <f t="shared" si="344"/>
        <v>500</v>
      </c>
      <c r="FY44" s="139">
        <f t="shared" si="344"/>
        <v>500</v>
      </c>
      <c r="FZ44" s="139">
        <f t="shared" si="344"/>
        <v>500</v>
      </c>
      <c r="GA44" s="139">
        <f t="shared" si="273"/>
        <v>500</v>
      </c>
      <c r="GB44" s="139">
        <f t="shared" si="273"/>
        <v>500</v>
      </c>
      <c r="GC44" s="139">
        <f t="shared" si="273"/>
        <v>500</v>
      </c>
      <c r="GD44" s="139">
        <f t="shared" si="273"/>
        <v>500</v>
      </c>
      <c r="GE44" s="139">
        <f t="shared" si="273"/>
        <v>500</v>
      </c>
      <c r="GF44" s="139">
        <f t="shared" si="273"/>
        <v>500</v>
      </c>
      <c r="GG44" s="139">
        <f t="shared" si="405"/>
        <v>500</v>
      </c>
      <c r="GH44" s="139">
        <f t="shared" si="405"/>
        <v>500</v>
      </c>
      <c r="GI44" s="139">
        <f t="shared" si="405"/>
        <v>500</v>
      </c>
      <c r="GJ44" s="139">
        <f t="shared" si="405"/>
        <v>500</v>
      </c>
      <c r="GK44" s="139">
        <f t="shared" si="405"/>
        <v>500</v>
      </c>
      <c r="GL44" s="139">
        <f t="shared" si="405"/>
        <v>500</v>
      </c>
      <c r="GM44" s="139">
        <f t="shared" si="403"/>
        <v>101</v>
      </c>
      <c r="GN44" s="139">
        <f t="shared" si="403"/>
        <v>500</v>
      </c>
      <c r="GO44" s="139">
        <f t="shared" si="403"/>
        <v>500</v>
      </c>
      <c r="GP44" s="139">
        <f t="shared" si="403"/>
        <v>500</v>
      </c>
      <c r="GQ44" s="139">
        <f t="shared" si="403"/>
        <v>500</v>
      </c>
      <c r="GR44" s="139">
        <f t="shared" si="403"/>
        <v>500</v>
      </c>
      <c r="GS44" s="139">
        <f t="shared" si="403"/>
        <v>500</v>
      </c>
      <c r="GT44" s="139">
        <f t="shared" si="403"/>
        <v>500</v>
      </c>
      <c r="GU44" s="139">
        <f t="shared" si="345"/>
        <v>101</v>
      </c>
      <c r="GV44" s="139">
        <f t="shared" si="346"/>
        <v>500</v>
      </c>
      <c r="GW44" s="139">
        <f t="shared" si="347"/>
        <v>500</v>
      </c>
      <c r="GX44" s="139">
        <f t="shared" si="348"/>
        <v>500</v>
      </c>
      <c r="GY44" s="139">
        <f t="shared" si="349"/>
        <v>500</v>
      </c>
      <c r="GZ44" s="139">
        <f t="shared" si="350"/>
        <v>500</v>
      </c>
      <c r="HA44" s="139">
        <f t="shared" si="351"/>
        <v>500</v>
      </c>
      <c r="HB44" s="139">
        <f t="shared" si="352"/>
        <v>500</v>
      </c>
      <c r="HC44" s="139"/>
      <c r="HD44" s="139">
        <f t="shared" si="353"/>
        <v>0</v>
      </c>
      <c r="HE44" s="139">
        <f t="shared" si="354"/>
        <v>0</v>
      </c>
      <c r="HF44" s="138">
        <f t="shared" ca="1" si="355"/>
        <v>0</v>
      </c>
      <c r="HG44" s="145" t="e">
        <f t="shared" si="397"/>
        <v>#REF!</v>
      </c>
      <c r="HH44" s="145"/>
      <c r="HI44" s="139" t="str">
        <f t="shared" si="356"/>
        <v>除外</v>
      </c>
      <c r="HJ44" s="146" t="e">
        <f t="shared" si="163"/>
        <v>#REF!</v>
      </c>
      <c r="HK44" s="146" t="e">
        <f t="shared" si="164"/>
        <v>#REF!</v>
      </c>
      <c r="HL44" s="146" t="e">
        <f t="shared" si="165"/>
        <v>#REF!</v>
      </c>
      <c r="HM44" s="146" t="e">
        <f t="shared" si="357"/>
        <v>#REF!</v>
      </c>
      <c r="HN44" s="146" t="e">
        <f t="shared" ca="1" si="358"/>
        <v>#REF!</v>
      </c>
      <c r="HO44" s="139" t="str">
        <f t="shared" si="398"/>
        <v/>
      </c>
      <c r="HP44" s="139" t="str">
        <f t="shared" si="169"/>
        <v/>
      </c>
      <c r="HQ44" s="139" t="str">
        <f t="shared" si="359"/>
        <v>櫟本　健夫</v>
      </c>
      <c r="HR44" s="147">
        <f t="shared" si="399"/>
        <v>11098.666666666666</v>
      </c>
      <c r="HS44" s="148" t="str">
        <f t="shared" si="360"/>
        <v>資格基準未達</v>
      </c>
      <c r="HT44" s="141" t="str">
        <f t="shared" ca="1" si="361"/>
        <v>強化会参加数不足</v>
      </c>
      <c r="HU44" s="148">
        <f t="shared" si="362"/>
        <v>13098.666666666666</v>
      </c>
      <c r="HV44" s="148">
        <f t="shared" si="174"/>
        <v>13098.666666666666</v>
      </c>
      <c r="HW44" s="139" t="str">
        <f t="shared" si="56"/>
        <v/>
      </c>
      <c r="HX44" s="146" t="str">
        <f t="shared" si="175"/>
        <v/>
      </c>
      <c r="HY44" s="149">
        <f t="shared" si="176"/>
        <v>328</v>
      </c>
      <c r="HZ44" s="139">
        <f>SMALL(($EI44:$EK44,$EM44:$FJ44),HZ$4)</f>
        <v>96</v>
      </c>
      <c r="IA44" s="139">
        <f>SMALL(($EI44:$EK44,$EM44:$FJ44),IA$4)</f>
        <v>99</v>
      </c>
      <c r="IB44" s="139">
        <f>SMALL(($EI44:$EK44,$EM44:$FJ44),IB$4)</f>
        <v>500</v>
      </c>
      <c r="IC44" s="139">
        <f>SMALL(($EI44:$EK44,$EM44:$FJ44),IC$4)</f>
        <v>500</v>
      </c>
      <c r="ID44" s="139">
        <f>SMALL(($EI44:$EK44,$EM44:$FJ44),ID$4)</f>
        <v>500</v>
      </c>
      <c r="IE44" s="139">
        <f t="shared" si="404"/>
        <v>101</v>
      </c>
      <c r="IF44" s="139">
        <f t="shared" si="404"/>
        <v>500</v>
      </c>
      <c r="IG44" s="139"/>
      <c r="IH44" s="139" t="str">
        <f t="shared" si="178"/>
        <v/>
      </c>
      <c r="II44" s="139"/>
      <c r="IJ44" s="139" t="e">
        <f t="shared" si="363"/>
        <v>#REF!</v>
      </c>
      <c r="IK44" s="146" t="e">
        <f t="shared" si="400"/>
        <v>#REF!</v>
      </c>
      <c r="IL44" s="146" t="e">
        <f t="shared" si="181"/>
        <v>#REF!</v>
      </c>
      <c r="IM44" s="146" t="e">
        <f t="shared" si="182"/>
        <v>#REF!</v>
      </c>
      <c r="IN44" s="146" t="e">
        <f t="shared" si="364"/>
        <v>#REF!</v>
      </c>
      <c r="IO44" s="146" t="e">
        <f t="shared" ca="1" si="365"/>
        <v>#REF!</v>
      </c>
      <c r="IP44" s="139" t="e">
        <f t="shared" si="401"/>
        <v>#REF!</v>
      </c>
      <c r="IQ44" s="139" t="e">
        <f t="shared" si="185"/>
        <v>#REF!</v>
      </c>
      <c r="IR44" s="139" t="str">
        <f t="shared" si="366"/>
        <v>櫟本　健夫</v>
      </c>
      <c r="IS44" s="150" t="e">
        <f t="shared" si="402"/>
        <v>#REF!</v>
      </c>
      <c r="IT44" s="139" t="str">
        <f t="shared" si="367"/>
        <v>資格基準未達</v>
      </c>
      <c r="IU44" s="141" t="str">
        <f t="shared" ca="1" si="368"/>
        <v>強化会参加数不足</v>
      </c>
      <c r="IV44" s="147" t="e">
        <f t="shared" si="369"/>
        <v>#REF!</v>
      </c>
      <c r="IW44" s="147" t="e">
        <f t="shared" si="190"/>
        <v>#REF!</v>
      </c>
      <c r="IX44" s="141">
        <f t="shared" si="370"/>
        <v>328</v>
      </c>
      <c r="IY44" s="141" t="e">
        <f t="shared" si="242"/>
        <v>#REF!</v>
      </c>
      <c r="IZ44" s="146" t="e">
        <f t="shared" si="192"/>
        <v>#REF!</v>
      </c>
      <c r="JA44" s="139" t="str">
        <f t="shared" si="193"/>
        <v/>
      </c>
      <c r="JB44" s="132"/>
      <c r="JC44" s="160">
        <v>14</v>
      </c>
      <c r="JD44" s="161" t="e">
        <f t="shared" si="386"/>
        <v>#REF!</v>
      </c>
      <c r="JE44" s="162" t="e">
        <f t="shared" si="387"/>
        <v>#REF!</v>
      </c>
      <c r="JF44" s="162" t="e">
        <f t="shared" si="388"/>
        <v>#REF!</v>
      </c>
      <c r="JG44" s="162" t="e">
        <f t="shared" si="389"/>
        <v>#REF!</v>
      </c>
      <c r="JH44" s="162" t="e">
        <f t="shared" si="390"/>
        <v>#REF!</v>
      </c>
      <c r="JI44" s="163" t="str">
        <f t="shared" si="376"/>
        <v/>
      </c>
      <c r="JJ44" s="132"/>
      <c r="JK44" s="160">
        <v>14</v>
      </c>
      <c r="JL44" s="160" t="e">
        <f t="shared" si="391"/>
        <v>#REF!</v>
      </c>
      <c r="JM44" s="185" t="e">
        <f t="shared" si="392"/>
        <v>#REF!</v>
      </c>
      <c r="JN44" s="163" t="e">
        <f t="shared" si="393"/>
        <v>#REF!</v>
      </c>
      <c r="JO44" s="185" t="e">
        <f t="shared" si="394"/>
        <v>#REF!</v>
      </c>
      <c r="JP44" s="162" t="e">
        <f t="shared" si="381"/>
        <v>#N/A</v>
      </c>
      <c r="JQ44" s="163" t="str">
        <f t="shared" si="382"/>
        <v/>
      </c>
      <c r="JR44" s="132"/>
      <c r="JS44" s="132"/>
      <c r="JT44" s="132"/>
      <c r="JU44" s="132"/>
      <c r="JV44" s="132"/>
      <c r="JW44" s="132"/>
      <c r="JX44" s="132"/>
      <c r="JY44" s="4"/>
      <c r="JZ44" s="4"/>
      <c r="KA44" s="4"/>
      <c r="KB44" s="4"/>
      <c r="KC44" s="4"/>
    </row>
    <row r="45" spans="1:289" ht="16.5" x14ac:dyDescent="0.35">
      <c r="A45" s="155">
        <f t="shared" si="265"/>
        <v>20</v>
      </c>
      <c r="B45" s="156" t="s">
        <v>37</v>
      </c>
      <c r="C45" s="157"/>
      <c r="D45" s="125" t="s">
        <v>238</v>
      </c>
      <c r="E45" s="126">
        <v>43525</v>
      </c>
      <c r="F45" s="127"/>
      <c r="G45" s="128">
        <f ca="1">DATEDIF($E45,TODAY(),"m")</f>
        <v>3</v>
      </c>
      <c r="H45" s="129"/>
      <c r="I45" s="129"/>
      <c r="J45" s="129"/>
      <c r="K45" s="129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>
        <v>107</v>
      </c>
      <c r="AK45" s="131"/>
      <c r="AL45" s="131"/>
      <c r="AM45" s="131"/>
      <c r="AN45" s="131"/>
      <c r="AO45" s="131"/>
      <c r="AP45" s="131"/>
      <c r="AQ45" s="131"/>
      <c r="AR45" s="132"/>
      <c r="AS45" s="133">
        <f t="shared" si="395"/>
        <v>0</v>
      </c>
      <c r="AT45" s="199"/>
      <c r="AU45" s="200"/>
      <c r="AV45" s="136">
        <f t="shared" si="276"/>
        <v>0</v>
      </c>
      <c r="AW45" s="137" t="str">
        <f t="shared" ca="1" si="277"/>
        <v>強化会参加数不足</v>
      </c>
      <c r="AX45" s="137">
        <f t="shared" si="278"/>
        <v>0</v>
      </c>
      <c r="AY45" s="138">
        <f t="shared" si="279"/>
        <v>0</v>
      </c>
      <c r="AZ45" s="138">
        <f t="shared" si="280"/>
        <v>0</v>
      </c>
      <c r="BA45" s="138">
        <f t="shared" si="281"/>
        <v>0</v>
      </c>
      <c r="BB45" s="138">
        <f t="shared" si="282"/>
        <v>0</v>
      </c>
      <c r="BC45" s="138">
        <f t="shared" si="283"/>
        <v>0</v>
      </c>
      <c r="BD45" s="138">
        <f t="shared" si="284"/>
        <v>0</v>
      </c>
      <c r="BE45" s="138">
        <f t="shared" si="285"/>
        <v>0</v>
      </c>
      <c r="BF45" s="138">
        <f t="shared" si="286"/>
        <v>0</v>
      </c>
      <c r="BG45" s="138">
        <f t="shared" si="287"/>
        <v>0</v>
      </c>
      <c r="BH45" s="138">
        <f t="shared" si="288"/>
        <v>0</v>
      </c>
      <c r="BI45" s="138">
        <f t="shared" si="289"/>
        <v>0</v>
      </c>
      <c r="BJ45" s="138">
        <f t="shared" si="290"/>
        <v>0</v>
      </c>
      <c r="BK45" s="138">
        <f t="shared" si="291"/>
        <v>0</v>
      </c>
      <c r="BL45" s="138">
        <f t="shared" si="292"/>
        <v>0</v>
      </c>
      <c r="BM45" s="138">
        <f t="shared" si="293"/>
        <v>0</v>
      </c>
      <c r="BN45" s="138">
        <f t="shared" si="294"/>
        <v>0</v>
      </c>
      <c r="BO45" s="138">
        <f t="shared" si="295"/>
        <v>0</v>
      </c>
      <c r="BP45" s="138">
        <f t="shared" si="296"/>
        <v>0</v>
      </c>
      <c r="BQ45" s="138">
        <f t="shared" si="297"/>
        <v>0</v>
      </c>
      <c r="BR45" s="138">
        <f t="shared" si="298"/>
        <v>0</v>
      </c>
      <c r="BS45" s="138">
        <f t="shared" si="299"/>
        <v>0</v>
      </c>
      <c r="BT45" s="138">
        <f t="shared" si="300"/>
        <v>0</v>
      </c>
      <c r="BU45" s="138">
        <f t="shared" si="301"/>
        <v>0</v>
      </c>
      <c r="BV45" s="138">
        <f t="shared" si="302"/>
        <v>0</v>
      </c>
      <c r="BW45" s="138">
        <f t="shared" si="303"/>
        <v>0</v>
      </c>
      <c r="BX45" s="138">
        <f t="shared" si="304"/>
        <v>0</v>
      </c>
      <c r="BY45" s="138">
        <f t="shared" si="305"/>
        <v>0</v>
      </c>
      <c r="BZ45" s="138">
        <f t="shared" si="306"/>
        <v>0</v>
      </c>
      <c r="CA45" s="138">
        <f t="shared" si="307"/>
        <v>0</v>
      </c>
      <c r="CB45" s="138">
        <f t="shared" si="308"/>
        <v>0</v>
      </c>
      <c r="CC45" s="138">
        <f t="shared" si="309"/>
        <v>0</v>
      </c>
      <c r="CD45" s="138">
        <f t="shared" si="310"/>
        <v>0</v>
      </c>
      <c r="CE45" s="138">
        <f t="shared" si="311"/>
        <v>0</v>
      </c>
      <c r="CF45" s="138">
        <f t="shared" si="312"/>
        <v>0</v>
      </c>
      <c r="CG45" s="138">
        <f t="shared" si="313"/>
        <v>0</v>
      </c>
      <c r="CH45" s="138">
        <f t="shared" si="314"/>
        <v>0</v>
      </c>
      <c r="CI45" s="138">
        <f t="shared" si="100"/>
        <v>0</v>
      </c>
      <c r="CJ45" s="138">
        <f t="shared" si="101"/>
        <v>0</v>
      </c>
      <c r="CK45" s="138">
        <f t="shared" si="102"/>
        <v>0</v>
      </c>
      <c r="CL45" s="138">
        <f t="shared" si="103"/>
        <v>0</v>
      </c>
      <c r="CM45" s="139">
        <f t="shared" ref="CM45:CV54" si="406">SMALL($FK45:$GN45,CM$3)</f>
        <v>500</v>
      </c>
      <c r="CN45" s="139">
        <f t="shared" si="406"/>
        <v>500</v>
      </c>
      <c r="CO45" s="139">
        <f t="shared" si="406"/>
        <v>500</v>
      </c>
      <c r="CP45" s="139">
        <f t="shared" si="406"/>
        <v>500</v>
      </c>
      <c r="CQ45" s="139">
        <f t="shared" si="406"/>
        <v>500</v>
      </c>
      <c r="CR45" s="139">
        <f t="shared" si="406"/>
        <v>500</v>
      </c>
      <c r="CS45" s="139">
        <f t="shared" si="406"/>
        <v>500</v>
      </c>
      <c r="CT45" s="139">
        <f t="shared" si="406"/>
        <v>500</v>
      </c>
      <c r="CU45" s="139">
        <f t="shared" si="406"/>
        <v>500</v>
      </c>
      <c r="CV45" s="139">
        <f t="shared" si="406"/>
        <v>500</v>
      </c>
      <c r="CW45" s="139">
        <f t="shared" ref="CW45:DF54" si="407">SMALL($FK45:$GN45,CW$3)</f>
        <v>500</v>
      </c>
      <c r="CX45" s="139">
        <f t="shared" si="407"/>
        <v>500</v>
      </c>
      <c r="CY45" s="139">
        <f t="shared" si="407"/>
        <v>500</v>
      </c>
      <c r="CZ45" s="139">
        <f t="shared" si="407"/>
        <v>500</v>
      </c>
      <c r="DA45" s="139">
        <f t="shared" si="407"/>
        <v>500</v>
      </c>
      <c r="DB45" s="139">
        <f t="shared" si="407"/>
        <v>500</v>
      </c>
      <c r="DC45" s="139">
        <f t="shared" si="407"/>
        <v>500</v>
      </c>
      <c r="DD45" s="139">
        <f t="shared" si="407"/>
        <v>500</v>
      </c>
      <c r="DE45" s="139">
        <f t="shared" si="407"/>
        <v>500</v>
      </c>
      <c r="DF45" s="139">
        <f t="shared" si="407"/>
        <v>500</v>
      </c>
      <c r="DG45" s="139">
        <f t="shared" ref="DG45:DP54" si="408">SMALL($FK45:$GN45,DG$3)</f>
        <v>500</v>
      </c>
      <c r="DH45" s="139">
        <f t="shared" si="408"/>
        <v>500</v>
      </c>
      <c r="DI45" s="139">
        <f t="shared" si="408"/>
        <v>500</v>
      </c>
      <c r="DJ45" s="139">
        <f t="shared" si="408"/>
        <v>500</v>
      </c>
      <c r="DK45" s="139">
        <f t="shared" si="408"/>
        <v>500</v>
      </c>
      <c r="DL45" s="139">
        <f t="shared" si="408"/>
        <v>500</v>
      </c>
      <c r="DM45" s="139">
        <f t="shared" si="408"/>
        <v>500</v>
      </c>
      <c r="DN45" s="139">
        <f t="shared" si="408"/>
        <v>500</v>
      </c>
      <c r="DO45" s="139">
        <f t="shared" si="408"/>
        <v>500</v>
      </c>
      <c r="DP45" s="139">
        <f t="shared" si="408"/>
        <v>500</v>
      </c>
      <c r="DQ45" s="140">
        <f t="shared" si="104"/>
        <v>2500</v>
      </c>
      <c r="DR45" s="140">
        <f t="shared" si="105"/>
        <v>500</v>
      </c>
      <c r="DS45" s="140">
        <f t="shared" si="106"/>
        <v>1000</v>
      </c>
      <c r="DT45" s="140">
        <f t="shared" si="107"/>
        <v>500</v>
      </c>
      <c r="DU45" s="141">
        <f t="shared" si="108"/>
        <v>500</v>
      </c>
      <c r="DV45" s="139">
        <f t="shared" si="109"/>
        <v>0</v>
      </c>
      <c r="DW45" s="139">
        <f t="shared" si="110"/>
        <v>0</v>
      </c>
      <c r="DX45" s="139">
        <f t="shared" si="111"/>
        <v>0</v>
      </c>
      <c r="DY45" s="139">
        <f t="shared" si="112"/>
        <v>0</v>
      </c>
      <c r="DZ45" s="139">
        <f t="shared" si="113"/>
        <v>0</v>
      </c>
      <c r="EA45" s="139">
        <f t="shared" si="114"/>
        <v>0</v>
      </c>
      <c r="EB45" s="139">
        <f t="shared" si="115"/>
        <v>0</v>
      </c>
      <c r="EC45" s="139">
        <f t="shared" si="116"/>
        <v>0</v>
      </c>
      <c r="ED45" s="141">
        <f t="shared" si="117"/>
        <v>500</v>
      </c>
      <c r="EE45" s="142">
        <f t="shared" si="118"/>
        <v>0</v>
      </c>
      <c r="EF45" s="143" t="str">
        <f t="shared" si="315"/>
        <v>出場回数不足</v>
      </c>
      <c r="EG45" s="192">
        <f t="shared" si="120"/>
        <v>1000</v>
      </c>
      <c r="EH45" s="192">
        <f t="shared" si="396"/>
        <v>1500</v>
      </c>
      <c r="EI45" s="139">
        <f t="shared" si="316"/>
        <v>500</v>
      </c>
      <c r="EJ45" s="139">
        <f t="shared" si="317"/>
        <v>500</v>
      </c>
      <c r="EK45" s="139">
        <f t="shared" si="318"/>
        <v>500</v>
      </c>
      <c r="EL45" s="139">
        <f t="shared" si="319"/>
        <v>500</v>
      </c>
      <c r="EM45" s="139">
        <f t="shared" si="320"/>
        <v>500</v>
      </c>
      <c r="EN45" s="139">
        <f t="shared" si="321"/>
        <v>500</v>
      </c>
      <c r="EO45" s="139">
        <f t="shared" si="322"/>
        <v>500</v>
      </c>
      <c r="EP45" s="139">
        <f t="shared" si="323"/>
        <v>500</v>
      </c>
      <c r="EQ45" s="139">
        <f t="shared" si="324"/>
        <v>500</v>
      </c>
      <c r="ER45" s="139">
        <f t="shared" si="325"/>
        <v>500</v>
      </c>
      <c r="ES45" s="139">
        <f t="shared" si="326"/>
        <v>500</v>
      </c>
      <c r="ET45" s="139">
        <f t="shared" si="327"/>
        <v>500</v>
      </c>
      <c r="EU45" s="139">
        <f t="shared" si="328"/>
        <v>500</v>
      </c>
      <c r="EV45" s="139">
        <f t="shared" si="329"/>
        <v>500</v>
      </c>
      <c r="EW45" s="139">
        <f t="shared" si="330"/>
        <v>500</v>
      </c>
      <c r="EX45" s="139">
        <f t="shared" si="331"/>
        <v>500</v>
      </c>
      <c r="EY45" s="139">
        <f t="shared" si="332"/>
        <v>500</v>
      </c>
      <c r="EZ45" s="139">
        <f t="shared" si="333"/>
        <v>500</v>
      </c>
      <c r="FA45" s="139">
        <f t="shared" si="334"/>
        <v>500</v>
      </c>
      <c r="FB45" s="139">
        <f t="shared" si="335"/>
        <v>500</v>
      </c>
      <c r="FC45" s="139">
        <f t="shared" si="336"/>
        <v>500</v>
      </c>
      <c r="FD45" s="139">
        <f t="shared" si="337"/>
        <v>500</v>
      </c>
      <c r="FE45" s="139">
        <f t="shared" si="338"/>
        <v>500</v>
      </c>
      <c r="FF45" s="139">
        <f t="shared" si="339"/>
        <v>500</v>
      </c>
      <c r="FG45" s="139">
        <f t="shared" si="340"/>
        <v>500</v>
      </c>
      <c r="FH45" s="139">
        <f t="shared" si="341"/>
        <v>500</v>
      </c>
      <c r="FI45" s="139">
        <f t="shared" si="342"/>
        <v>500</v>
      </c>
      <c r="FJ45" s="139">
        <f t="shared" si="343"/>
        <v>500</v>
      </c>
      <c r="FK45" s="139">
        <f t="shared" si="344"/>
        <v>500</v>
      </c>
      <c r="FL45" s="139">
        <f t="shared" si="344"/>
        <v>500</v>
      </c>
      <c r="FM45" s="139">
        <f t="shared" si="344"/>
        <v>500</v>
      </c>
      <c r="FN45" s="139">
        <f t="shared" si="344"/>
        <v>500</v>
      </c>
      <c r="FO45" s="139">
        <f t="shared" si="344"/>
        <v>500</v>
      </c>
      <c r="FP45" s="139">
        <f t="shared" si="344"/>
        <v>500</v>
      </c>
      <c r="FQ45" s="139">
        <f t="shared" si="344"/>
        <v>500</v>
      </c>
      <c r="FR45" s="139">
        <f t="shared" si="344"/>
        <v>500</v>
      </c>
      <c r="FS45" s="139">
        <f t="shared" si="344"/>
        <v>500</v>
      </c>
      <c r="FT45" s="139">
        <f t="shared" si="344"/>
        <v>500</v>
      </c>
      <c r="FU45" s="139">
        <f t="shared" si="344"/>
        <v>500</v>
      </c>
      <c r="FV45" s="139">
        <f t="shared" si="344"/>
        <v>500</v>
      </c>
      <c r="FW45" s="139">
        <f t="shared" si="344"/>
        <v>500</v>
      </c>
      <c r="FX45" s="139">
        <f t="shared" si="344"/>
        <v>500</v>
      </c>
      <c r="FY45" s="139">
        <f t="shared" si="344"/>
        <v>500</v>
      </c>
      <c r="FZ45" s="139">
        <f t="shared" si="344"/>
        <v>500</v>
      </c>
      <c r="GA45" s="139">
        <f t="shared" si="273"/>
        <v>500</v>
      </c>
      <c r="GB45" s="139">
        <f t="shared" si="273"/>
        <v>500</v>
      </c>
      <c r="GC45" s="139">
        <f t="shared" si="273"/>
        <v>500</v>
      </c>
      <c r="GD45" s="139">
        <f t="shared" si="273"/>
        <v>500</v>
      </c>
      <c r="GE45" s="139">
        <f t="shared" si="273"/>
        <v>500</v>
      </c>
      <c r="GF45" s="139">
        <f t="shared" si="273"/>
        <v>500</v>
      </c>
      <c r="GG45" s="139">
        <f t="shared" si="405"/>
        <v>500</v>
      </c>
      <c r="GH45" s="139">
        <f t="shared" si="405"/>
        <v>500</v>
      </c>
      <c r="GI45" s="139">
        <f t="shared" si="405"/>
        <v>500</v>
      </c>
      <c r="GJ45" s="139">
        <f t="shared" si="405"/>
        <v>500</v>
      </c>
      <c r="GK45" s="139">
        <f t="shared" si="405"/>
        <v>500</v>
      </c>
      <c r="GL45" s="139">
        <f t="shared" si="405"/>
        <v>500</v>
      </c>
      <c r="GM45" s="139">
        <f t="shared" si="403"/>
        <v>500</v>
      </c>
      <c r="GN45" s="139">
        <f t="shared" si="403"/>
        <v>500</v>
      </c>
      <c r="GO45" s="139">
        <f t="shared" si="403"/>
        <v>500</v>
      </c>
      <c r="GP45" s="139">
        <f t="shared" si="403"/>
        <v>500</v>
      </c>
      <c r="GQ45" s="139">
        <f t="shared" si="403"/>
        <v>500</v>
      </c>
      <c r="GR45" s="139">
        <f t="shared" si="403"/>
        <v>500</v>
      </c>
      <c r="GS45" s="139">
        <f t="shared" si="403"/>
        <v>500</v>
      </c>
      <c r="GT45" s="139">
        <f t="shared" si="403"/>
        <v>500</v>
      </c>
      <c r="GU45" s="139">
        <f t="shared" si="345"/>
        <v>500</v>
      </c>
      <c r="GV45" s="139">
        <f t="shared" si="346"/>
        <v>500</v>
      </c>
      <c r="GW45" s="139">
        <f t="shared" si="347"/>
        <v>500</v>
      </c>
      <c r="GX45" s="139">
        <f t="shared" si="348"/>
        <v>500</v>
      </c>
      <c r="GY45" s="139">
        <f t="shared" si="349"/>
        <v>500</v>
      </c>
      <c r="GZ45" s="139">
        <f t="shared" si="350"/>
        <v>500</v>
      </c>
      <c r="HA45" s="139">
        <f t="shared" si="351"/>
        <v>500</v>
      </c>
      <c r="HB45" s="139">
        <f t="shared" si="352"/>
        <v>500</v>
      </c>
      <c r="HC45" s="139"/>
      <c r="HD45" s="139">
        <f t="shared" si="353"/>
        <v>0</v>
      </c>
      <c r="HE45" s="139">
        <f t="shared" si="354"/>
        <v>0</v>
      </c>
      <c r="HF45" s="138">
        <f t="shared" ca="1" si="355"/>
        <v>0</v>
      </c>
      <c r="HG45" s="145" t="e">
        <f t="shared" si="397"/>
        <v>#REF!</v>
      </c>
      <c r="HH45" s="145"/>
      <c r="HI45" s="139" t="str">
        <f t="shared" si="356"/>
        <v>除外</v>
      </c>
      <c r="HJ45" s="146" t="e">
        <f t="shared" si="163"/>
        <v>#REF!</v>
      </c>
      <c r="HK45" s="146" t="e">
        <f t="shared" si="164"/>
        <v>#REF!</v>
      </c>
      <c r="HL45" s="146" t="e">
        <f t="shared" si="165"/>
        <v>#REF!</v>
      </c>
      <c r="HM45" s="146" t="e">
        <f t="shared" si="357"/>
        <v>#REF!</v>
      </c>
      <c r="HN45" s="146" t="e">
        <f t="shared" ca="1" si="358"/>
        <v>#REF!</v>
      </c>
      <c r="HO45" s="139" t="str">
        <f t="shared" si="398"/>
        <v/>
      </c>
      <c r="HP45" s="139" t="str">
        <f t="shared" si="169"/>
        <v/>
      </c>
      <c r="HQ45" s="139" t="str">
        <f t="shared" si="359"/>
        <v>生木　俊輔</v>
      </c>
      <c r="HR45" s="147">
        <f t="shared" si="399"/>
        <v>11500</v>
      </c>
      <c r="HS45" s="148" t="str">
        <f t="shared" si="360"/>
        <v>資格基準未達</v>
      </c>
      <c r="HT45" s="141" t="str">
        <f t="shared" ca="1" si="361"/>
        <v>強化会参加数不足</v>
      </c>
      <c r="HU45" s="148">
        <f t="shared" si="362"/>
        <v>13500</v>
      </c>
      <c r="HV45" s="148">
        <f t="shared" si="174"/>
        <v>13500</v>
      </c>
      <c r="HW45" s="139" t="str">
        <f t="shared" si="56"/>
        <v/>
      </c>
      <c r="HX45" s="146" t="str">
        <f t="shared" si="175"/>
        <v/>
      </c>
      <c r="HY45" s="149">
        <f t="shared" si="176"/>
        <v>500</v>
      </c>
      <c r="HZ45" s="139">
        <f>SMALL(($EI45:$EK45,$EM45:$FJ45),HZ$4)</f>
        <v>500</v>
      </c>
      <c r="IA45" s="139">
        <f>SMALL(($EI45:$EK45,$EM45:$FJ45),IA$4)</f>
        <v>500</v>
      </c>
      <c r="IB45" s="139">
        <f>SMALL(($EI45:$EK45,$EM45:$FJ45),IB$4)</f>
        <v>500</v>
      </c>
      <c r="IC45" s="139">
        <f>SMALL(($EI45:$EK45,$EM45:$FJ45),IC$4)</f>
        <v>500</v>
      </c>
      <c r="ID45" s="139">
        <f>SMALL(($EI45:$EK45,$EM45:$FJ45),ID$4)</f>
        <v>500</v>
      </c>
      <c r="IE45" s="139">
        <f t="shared" si="404"/>
        <v>500</v>
      </c>
      <c r="IF45" s="139">
        <f t="shared" si="404"/>
        <v>500</v>
      </c>
      <c r="IG45" s="139"/>
      <c r="IH45" s="139" t="str">
        <f t="shared" si="178"/>
        <v/>
      </c>
      <c r="II45" s="139"/>
      <c r="IJ45" s="139" t="e">
        <f t="shared" si="363"/>
        <v>#REF!</v>
      </c>
      <c r="IK45" s="146" t="e">
        <f t="shared" si="400"/>
        <v>#REF!</v>
      </c>
      <c r="IL45" s="146" t="e">
        <f t="shared" si="181"/>
        <v>#REF!</v>
      </c>
      <c r="IM45" s="146" t="e">
        <f t="shared" si="182"/>
        <v>#REF!</v>
      </c>
      <c r="IN45" s="146" t="e">
        <f t="shared" si="364"/>
        <v>#REF!</v>
      </c>
      <c r="IO45" s="146" t="e">
        <f t="shared" ca="1" si="365"/>
        <v>#REF!</v>
      </c>
      <c r="IP45" s="139" t="e">
        <f t="shared" si="401"/>
        <v>#REF!</v>
      </c>
      <c r="IQ45" s="139" t="e">
        <f t="shared" si="185"/>
        <v>#REF!</v>
      </c>
      <c r="IR45" s="139" t="str">
        <f t="shared" si="366"/>
        <v>生木　俊輔</v>
      </c>
      <c r="IS45" s="150" t="e">
        <f t="shared" si="402"/>
        <v>#REF!</v>
      </c>
      <c r="IT45" s="139" t="str">
        <f t="shared" si="367"/>
        <v>資格基準未達</v>
      </c>
      <c r="IU45" s="141" t="str">
        <f t="shared" ca="1" si="368"/>
        <v>強化会参加数不足</v>
      </c>
      <c r="IV45" s="147" t="e">
        <f t="shared" si="369"/>
        <v>#REF!</v>
      </c>
      <c r="IW45" s="147" t="e">
        <f t="shared" si="190"/>
        <v>#REF!</v>
      </c>
      <c r="IX45" s="141">
        <f t="shared" si="370"/>
        <v>500</v>
      </c>
      <c r="IY45" s="141" t="e">
        <f t="shared" si="242"/>
        <v>#REF!</v>
      </c>
      <c r="IZ45" s="146" t="e">
        <f t="shared" si="192"/>
        <v>#REF!</v>
      </c>
      <c r="JA45" s="139" t="str">
        <f t="shared" si="193"/>
        <v/>
      </c>
      <c r="JB45" s="132"/>
      <c r="JC45" s="160">
        <v>15</v>
      </c>
      <c r="JD45" s="161" t="e">
        <f t="shared" si="386"/>
        <v>#REF!</v>
      </c>
      <c r="JE45" s="162" t="e">
        <f t="shared" si="387"/>
        <v>#REF!</v>
      </c>
      <c r="JF45" s="162" t="e">
        <f t="shared" si="388"/>
        <v>#REF!</v>
      </c>
      <c r="JG45" s="162" t="e">
        <f t="shared" si="389"/>
        <v>#REF!</v>
      </c>
      <c r="JH45" s="162" t="e">
        <f t="shared" si="390"/>
        <v>#REF!</v>
      </c>
      <c r="JI45" s="163" t="str">
        <f t="shared" si="376"/>
        <v/>
      </c>
      <c r="JJ45" s="132"/>
      <c r="JK45" s="160">
        <v>15</v>
      </c>
      <c r="JL45" s="160" t="e">
        <f t="shared" si="391"/>
        <v>#REF!</v>
      </c>
      <c r="JM45" s="185" t="e">
        <f t="shared" si="392"/>
        <v>#REF!</v>
      </c>
      <c r="JN45" s="163" t="e">
        <f t="shared" si="393"/>
        <v>#REF!</v>
      </c>
      <c r="JO45" s="185" t="e">
        <f t="shared" si="394"/>
        <v>#REF!</v>
      </c>
      <c r="JP45" s="162" t="e">
        <f t="shared" si="381"/>
        <v>#N/A</v>
      </c>
      <c r="JQ45" s="163" t="str">
        <f t="shared" si="382"/>
        <v/>
      </c>
      <c r="JR45" s="132"/>
      <c r="JS45" s="132"/>
      <c r="JT45" s="132"/>
      <c r="JU45" s="132"/>
      <c r="JV45" s="132"/>
      <c r="JW45" s="132"/>
      <c r="JX45" s="132"/>
      <c r="JY45" s="4"/>
      <c r="JZ45" s="4"/>
      <c r="KA45" s="4"/>
      <c r="KB45" s="4"/>
      <c r="KC45" s="4"/>
    </row>
    <row r="46" spans="1:289" ht="16.5" x14ac:dyDescent="0.35">
      <c r="A46" s="155">
        <f t="shared" si="265"/>
        <v>21</v>
      </c>
      <c r="B46" s="156" t="s">
        <v>3</v>
      </c>
      <c r="C46" s="157"/>
      <c r="D46" s="125" t="s">
        <v>166</v>
      </c>
      <c r="E46" s="126">
        <v>41214</v>
      </c>
      <c r="F46" s="127" t="s">
        <v>140</v>
      </c>
      <c r="G46" s="128">
        <f t="shared" ca="1" si="197"/>
        <v>79</v>
      </c>
      <c r="H46" s="129"/>
      <c r="I46" s="129"/>
      <c r="J46" s="129"/>
      <c r="K46" s="129"/>
      <c r="L46" s="130">
        <v>81</v>
      </c>
      <c r="M46" s="130">
        <v>83</v>
      </c>
      <c r="N46" s="130">
        <v>85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1">
        <v>84</v>
      </c>
      <c r="Y46" s="131">
        <v>87</v>
      </c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>
        <v>90</v>
      </c>
      <c r="AK46" s="131"/>
      <c r="AL46" s="131"/>
      <c r="AM46" s="131"/>
      <c r="AN46" s="131"/>
      <c r="AO46" s="131"/>
      <c r="AP46" s="131"/>
      <c r="AQ46" s="131"/>
      <c r="AR46" s="132"/>
      <c r="AS46" s="133">
        <f>COUNTIF(AY51:BZ51,"&lt;&gt;0")</f>
        <v>0</v>
      </c>
      <c r="AT46" s="199"/>
      <c r="AU46" s="200"/>
      <c r="AV46" s="136">
        <f>COUNTIF(CA51:CH51,"&lt;&gt;0")</f>
        <v>0</v>
      </c>
      <c r="AW46" s="137" t="str">
        <f ca="1">IF(D45="","",IF(HF51=1,"強化会入会後1年未満",IF(AV46&lt;2,"強化会参加数不足",IF(EH51&lt;150,EH51,"出場回数不足"))))</f>
        <v>強化会入会後1年未満</v>
      </c>
      <c r="AX46" s="137">
        <f>IF(COUNTIF(H46:AQ46,"&gt;0")&gt;0,SUM(H46:AQ46)/COUNTIF(H46:AQ46,"&gt;0"),0)</f>
        <v>85</v>
      </c>
      <c r="AY46" s="138">
        <f t="shared" ref="AY46:BH48" si="409">IF($E46-H$4&gt;0,0,IF(DATEDIF($E46,H$4,"m")&lt;12,0,IF(H46="",0,1)))</f>
        <v>0</v>
      </c>
      <c r="AZ46" s="138">
        <f t="shared" si="409"/>
        <v>0</v>
      </c>
      <c r="BA46" s="138">
        <f t="shared" si="409"/>
        <v>0</v>
      </c>
      <c r="BB46" s="138">
        <f t="shared" si="409"/>
        <v>0</v>
      </c>
      <c r="BC46" s="138">
        <f t="shared" si="409"/>
        <v>1</v>
      </c>
      <c r="BD46" s="138">
        <f t="shared" si="409"/>
        <v>1</v>
      </c>
      <c r="BE46" s="138">
        <f t="shared" si="409"/>
        <v>1</v>
      </c>
      <c r="BF46" s="138">
        <f t="shared" si="409"/>
        <v>0</v>
      </c>
      <c r="BG46" s="138">
        <f t="shared" si="409"/>
        <v>0</v>
      </c>
      <c r="BH46" s="138">
        <f t="shared" si="409"/>
        <v>0</v>
      </c>
      <c r="BI46" s="138">
        <f t="shared" ref="BI46:BR48" si="410">IF($E46-R$4&gt;0,0,IF(DATEDIF($E46,R$4,"m")&lt;12,0,IF(R46="",0,1)))</f>
        <v>0</v>
      </c>
      <c r="BJ46" s="138">
        <f t="shared" si="410"/>
        <v>0</v>
      </c>
      <c r="BK46" s="138">
        <f t="shared" si="410"/>
        <v>0</v>
      </c>
      <c r="BL46" s="138">
        <f t="shared" si="410"/>
        <v>0</v>
      </c>
      <c r="BM46" s="138">
        <f t="shared" si="410"/>
        <v>0</v>
      </c>
      <c r="BN46" s="138">
        <f t="shared" si="410"/>
        <v>0</v>
      </c>
      <c r="BO46" s="138">
        <f t="shared" si="410"/>
        <v>1</v>
      </c>
      <c r="BP46" s="138">
        <f t="shared" si="410"/>
        <v>1</v>
      </c>
      <c r="BQ46" s="138">
        <f t="shared" si="410"/>
        <v>0</v>
      </c>
      <c r="BR46" s="138">
        <f t="shared" si="410"/>
        <v>0</v>
      </c>
      <c r="BS46" s="138">
        <f t="shared" ref="BS46:CB48" si="411">IF($E46-AB$4&gt;0,0,IF(DATEDIF($E46,AB$4,"m")&lt;12,0,IF(AB46="",0,1)))</f>
        <v>0</v>
      </c>
      <c r="BT46" s="138">
        <f t="shared" si="411"/>
        <v>0</v>
      </c>
      <c r="BU46" s="138">
        <f t="shared" si="411"/>
        <v>0</v>
      </c>
      <c r="BV46" s="138">
        <f t="shared" si="411"/>
        <v>0</v>
      </c>
      <c r="BW46" s="138">
        <f t="shared" si="411"/>
        <v>0</v>
      </c>
      <c r="BX46" s="138">
        <f t="shared" si="411"/>
        <v>0</v>
      </c>
      <c r="BY46" s="138">
        <f t="shared" si="411"/>
        <v>0</v>
      </c>
      <c r="BZ46" s="138">
        <f t="shared" si="411"/>
        <v>0</v>
      </c>
      <c r="CA46" s="138">
        <f t="shared" si="411"/>
        <v>1</v>
      </c>
      <c r="CB46" s="138">
        <f t="shared" si="411"/>
        <v>0</v>
      </c>
      <c r="CC46" s="138">
        <f t="shared" ref="CC46:CH48" si="412">IF($E46-AL$4&gt;0,0,IF(DATEDIF($E46,AL$4,"m")&lt;12,0,IF(AL46="",0,1)))</f>
        <v>0</v>
      </c>
      <c r="CD46" s="138">
        <f t="shared" si="412"/>
        <v>0</v>
      </c>
      <c r="CE46" s="138">
        <f t="shared" si="412"/>
        <v>0</v>
      </c>
      <c r="CF46" s="138">
        <f t="shared" si="412"/>
        <v>0</v>
      </c>
      <c r="CG46" s="138">
        <f t="shared" si="412"/>
        <v>0</v>
      </c>
      <c r="CH46" s="138">
        <f t="shared" si="412"/>
        <v>0</v>
      </c>
      <c r="CI46" s="138">
        <f t="shared" si="100"/>
        <v>5</v>
      </c>
      <c r="CJ46" s="138">
        <f t="shared" si="101"/>
        <v>1</v>
      </c>
      <c r="CK46" s="138">
        <f t="shared" si="102"/>
        <v>0</v>
      </c>
      <c r="CL46" s="138">
        <f t="shared" si="103"/>
        <v>0</v>
      </c>
      <c r="CM46" s="139">
        <f t="shared" si="406"/>
        <v>81</v>
      </c>
      <c r="CN46" s="139">
        <f t="shared" si="406"/>
        <v>83</v>
      </c>
      <c r="CO46" s="139">
        <f t="shared" si="406"/>
        <v>84</v>
      </c>
      <c r="CP46" s="139">
        <f t="shared" si="406"/>
        <v>85</v>
      </c>
      <c r="CQ46" s="139">
        <f t="shared" si="406"/>
        <v>87</v>
      </c>
      <c r="CR46" s="139">
        <f t="shared" si="406"/>
        <v>90</v>
      </c>
      <c r="CS46" s="139">
        <f t="shared" si="406"/>
        <v>500</v>
      </c>
      <c r="CT46" s="139">
        <f t="shared" si="406"/>
        <v>500</v>
      </c>
      <c r="CU46" s="139">
        <f t="shared" si="406"/>
        <v>500</v>
      </c>
      <c r="CV46" s="139">
        <f t="shared" si="406"/>
        <v>500</v>
      </c>
      <c r="CW46" s="139">
        <f t="shared" si="407"/>
        <v>500</v>
      </c>
      <c r="CX46" s="139">
        <f t="shared" si="407"/>
        <v>500</v>
      </c>
      <c r="CY46" s="139">
        <f t="shared" si="407"/>
        <v>500</v>
      </c>
      <c r="CZ46" s="139">
        <f t="shared" si="407"/>
        <v>500</v>
      </c>
      <c r="DA46" s="139">
        <f t="shared" si="407"/>
        <v>500</v>
      </c>
      <c r="DB46" s="139">
        <f t="shared" si="407"/>
        <v>500</v>
      </c>
      <c r="DC46" s="139">
        <f t="shared" si="407"/>
        <v>500</v>
      </c>
      <c r="DD46" s="139">
        <f t="shared" si="407"/>
        <v>500</v>
      </c>
      <c r="DE46" s="139">
        <f t="shared" si="407"/>
        <v>500</v>
      </c>
      <c r="DF46" s="139">
        <f t="shared" si="407"/>
        <v>500</v>
      </c>
      <c r="DG46" s="139">
        <f t="shared" si="408"/>
        <v>500</v>
      </c>
      <c r="DH46" s="139">
        <f t="shared" si="408"/>
        <v>500</v>
      </c>
      <c r="DI46" s="139">
        <f t="shared" si="408"/>
        <v>500</v>
      </c>
      <c r="DJ46" s="139">
        <f t="shared" si="408"/>
        <v>500</v>
      </c>
      <c r="DK46" s="139">
        <f t="shared" si="408"/>
        <v>500</v>
      </c>
      <c r="DL46" s="139">
        <f t="shared" si="408"/>
        <v>500</v>
      </c>
      <c r="DM46" s="139">
        <f t="shared" si="408"/>
        <v>500</v>
      </c>
      <c r="DN46" s="139">
        <f t="shared" si="408"/>
        <v>500</v>
      </c>
      <c r="DO46" s="139">
        <f t="shared" si="408"/>
        <v>500</v>
      </c>
      <c r="DP46" s="139">
        <f t="shared" si="408"/>
        <v>500</v>
      </c>
      <c r="DQ46" s="140">
        <f t="shared" si="104"/>
        <v>839</v>
      </c>
      <c r="DR46" s="140">
        <f t="shared" si="105"/>
        <v>167.8</v>
      </c>
      <c r="DS46" s="140">
        <f t="shared" si="106"/>
        <v>590</v>
      </c>
      <c r="DT46" s="140">
        <f t="shared" si="107"/>
        <v>295</v>
      </c>
      <c r="DU46" s="141">
        <f t="shared" si="108"/>
        <v>204.14285714285714</v>
      </c>
      <c r="DV46" s="139">
        <f t="shared" si="109"/>
        <v>81</v>
      </c>
      <c r="DW46" s="139">
        <f t="shared" si="110"/>
        <v>83</v>
      </c>
      <c r="DX46" s="139">
        <f t="shared" si="111"/>
        <v>84</v>
      </c>
      <c r="DY46" s="139">
        <f t="shared" si="112"/>
        <v>85</v>
      </c>
      <c r="DZ46" s="139">
        <f t="shared" si="113"/>
        <v>87</v>
      </c>
      <c r="EA46" s="139">
        <f t="shared" si="114"/>
        <v>0</v>
      </c>
      <c r="EB46" s="139">
        <f t="shared" si="115"/>
        <v>90</v>
      </c>
      <c r="EC46" s="139">
        <f t="shared" si="116"/>
        <v>0</v>
      </c>
      <c r="ED46" s="141">
        <f t="shared" si="117"/>
        <v>85.8</v>
      </c>
      <c r="EE46" s="142">
        <f t="shared" si="118"/>
        <v>6</v>
      </c>
      <c r="EF46" s="143" t="str">
        <f>IF(D46="","",IF(EE46&lt;5,"出場回数不足",IF(CK46=1,ED46,"出場回数不足")))</f>
        <v>出場回数不足</v>
      </c>
      <c r="EG46" s="192">
        <f t="shared" si="120"/>
        <v>585.79999999999995</v>
      </c>
      <c r="EH46" s="192">
        <f t="shared" si="396"/>
        <v>1085.8</v>
      </c>
      <c r="EI46" s="139">
        <f t="shared" ref="EI46:ER48" si="413">IF(AY46=0,500,IF(H46="",500,H46))</f>
        <v>500</v>
      </c>
      <c r="EJ46" s="139">
        <f t="shared" si="413"/>
        <v>500</v>
      </c>
      <c r="EK46" s="139">
        <f t="shared" si="413"/>
        <v>500</v>
      </c>
      <c r="EL46" s="139">
        <f t="shared" si="413"/>
        <v>500</v>
      </c>
      <c r="EM46" s="139">
        <f t="shared" si="413"/>
        <v>81</v>
      </c>
      <c r="EN46" s="139">
        <f t="shared" si="413"/>
        <v>83</v>
      </c>
      <c r="EO46" s="139">
        <f t="shared" si="413"/>
        <v>85</v>
      </c>
      <c r="EP46" s="139">
        <f t="shared" si="413"/>
        <v>500</v>
      </c>
      <c r="EQ46" s="139">
        <f t="shared" si="413"/>
        <v>500</v>
      </c>
      <c r="ER46" s="139">
        <f t="shared" si="413"/>
        <v>500</v>
      </c>
      <c r="ES46" s="139">
        <f t="shared" ref="ES46:FB48" si="414">IF(BI46=0,500,IF(R46="",500,R46))</f>
        <v>500</v>
      </c>
      <c r="ET46" s="139">
        <f t="shared" si="414"/>
        <v>500</v>
      </c>
      <c r="EU46" s="139">
        <f t="shared" si="414"/>
        <v>500</v>
      </c>
      <c r="EV46" s="139">
        <f t="shared" si="414"/>
        <v>500</v>
      </c>
      <c r="EW46" s="139">
        <f t="shared" si="414"/>
        <v>500</v>
      </c>
      <c r="EX46" s="139">
        <f t="shared" si="414"/>
        <v>500</v>
      </c>
      <c r="EY46" s="139">
        <f t="shared" si="414"/>
        <v>84</v>
      </c>
      <c r="EZ46" s="139">
        <f t="shared" si="414"/>
        <v>87</v>
      </c>
      <c r="FA46" s="139">
        <f t="shared" si="414"/>
        <v>500</v>
      </c>
      <c r="FB46" s="139">
        <f t="shared" si="414"/>
        <v>500</v>
      </c>
      <c r="FC46" s="139">
        <f t="shared" ref="FC46:FJ48" si="415">IF(BS46=0,500,IF(AB46="",500,AB46))</f>
        <v>500</v>
      </c>
      <c r="FD46" s="139">
        <f t="shared" si="415"/>
        <v>500</v>
      </c>
      <c r="FE46" s="139">
        <f t="shared" si="415"/>
        <v>500</v>
      </c>
      <c r="FF46" s="139">
        <f t="shared" si="415"/>
        <v>500</v>
      </c>
      <c r="FG46" s="139">
        <f t="shared" si="415"/>
        <v>500</v>
      </c>
      <c r="FH46" s="139">
        <f t="shared" si="415"/>
        <v>500</v>
      </c>
      <c r="FI46" s="139">
        <f t="shared" si="415"/>
        <v>500</v>
      </c>
      <c r="FJ46" s="139">
        <f t="shared" si="415"/>
        <v>500</v>
      </c>
      <c r="FK46" s="139">
        <f t="shared" si="344"/>
        <v>81</v>
      </c>
      <c r="FL46" s="139">
        <f t="shared" si="344"/>
        <v>83</v>
      </c>
      <c r="FM46" s="139">
        <f t="shared" si="344"/>
        <v>84</v>
      </c>
      <c r="FN46" s="139">
        <f t="shared" si="344"/>
        <v>85</v>
      </c>
      <c r="FO46" s="139">
        <f t="shared" si="344"/>
        <v>87</v>
      </c>
      <c r="FP46" s="139">
        <f t="shared" si="344"/>
        <v>500</v>
      </c>
      <c r="FQ46" s="139">
        <f t="shared" si="344"/>
        <v>500</v>
      </c>
      <c r="FR46" s="139">
        <f t="shared" si="344"/>
        <v>500</v>
      </c>
      <c r="FS46" s="139">
        <f t="shared" si="344"/>
        <v>500</v>
      </c>
      <c r="FT46" s="139">
        <f t="shared" si="344"/>
        <v>500</v>
      </c>
      <c r="FU46" s="139">
        <f t="shared" si="344"/>
        <v>500</v>
      </c>
      <c r="FV46" s="139">
        <f t="shared" si="344"/>
        <v>500</v>
      </c>
      <c r="FW46" s="139">
        <f t="shared" si="344"/>
        <v>500</v>
      </c>
      <c r="FX46" s="139">
        <f t="shared" si="344"/>
        <v>500</v>
      </c>
      <c r="FY46" s="139">
        <f t="shared" si="344"/>
        <v>500</v>
      </c>
      <c r="FZ46" s="139">
        <f t="shared" ref="FZ46:GL61" si="416">SMALL($EI46:$FJ46,FZ$3)</f>
        <v>500</v>
      </c>
      <c r="GA46" s="139">
        <f t="shared" si="416"/>
        <v>500</v>
      </c>
      <c r="GB46" s="139">
        <f t="shared" si="416"/>
        <v>500</v>
      </c>
      <c r="GC46" s="139">
        <f t="shared" si="416"/>
        <v>500</v>
      </c>
      <c r="GD46" s="139">
        <f t="shared" si="416"/>
        <v>500</v>
      </c>
      <c r="GE46" s="139">
        <f t="shared" si="416"/>
        <v>500</v>
      </c>
      <c r="GF46" s="139">
        <f t="shared" si="416"/>
        <v>500</v>
      </c>
      <c r="GG46" s="139">
        <f t="shared" si="416"/>
        <v>500</v>
      </c>
      <c r="GH46" s="139">
        <f t="shared" si="416"/>
        <v>500</v>
      </c>
      <c r="GI46" s="139">
        <f t="shared" si="416"/>
        <v>500</v>
      </c>
      <c r="GJ46" s="139">
        <f t="shared" si="416"/>
        <v>500</v>
      </c>
      <c r="GK46" s="139">
        <f t="shared" si="416"/>
        <v>500</v>
      </c>
      <c r="GL46" s="139">
        <f t="shared" si="416"/>
        <v>500</v>
      </c>
      <c r="GM46" s="139">
        <f t="shared" si="403"/>
        <v>90</v>
      </c>
      <c r="GN46" s="139">
        <f t="shared" si="403"/>
        <v>500</v>
      </c>
      <c r="GO46" s="139">
        <f t="shared" si="403"/>
        <v>500</v>
      </c>
      <c r="GP46" s="139">
        <f t="shared" si="403"/>
        <v>500</v>
      </c>
      <c r="GQ46" s="139">
        <f t="shared" si="403"/>
        <v>500</v>
      </c>
      <c r="GR46" s="139">
        <f t="shared" si="403"/>
        <v>500</v>
      </c>
      <c r="GS46" s="139">
        <f t="shared" si="403"/>
        <v>500</v>
      </c>
      <c r="GT46" s="139">
        <f t="shared" si="403"/>
        <v>500</v>
      </c>
      <c r="GU46" s="139">
        <f t="shared" ref="GU46:HB48" si="417">IF(CA46=0,500,IF(AJ46="",500,AJ46))</f>
        <v>90</v>
      </c>
      <c r="GV46" s="139">
        <f t="shared" si="417"/>
        <v>500</v>
      </c>
      <c r="GW46" s="139">
        <f t="shared" si="417"/>
        <v>500</v>
      </c>
      <c r="GX46" s="139">
        <f t="shared" si="417"/>
        <v>500</v>
      </c>
      <c r="GY46" s="139">
        <f t="shared" si="417"/>
        <v>500</v>
      </c>
      <c r="GZ46" s="139">
        <f t="shared" si="417"/>
        <v>500</v>
      </c>
      <c r="HA46" s="139">
        <f t="shared" si="417"/>
        <v>500</v>
      </c>
      <c r="HB46" s="139">
        <f t="shared" si="417"/>
        <v>500</v>
      </c>
      <c r="HC46" s="139"/>
      <c r="HD46" s="139">
        <f>IF(AV47&lt;2,0,IF(EH46&gt;=150,0,IF(AT47="※",1,0)))</f>
        <v>0</v>
      </c>
      <c r="HE46" s="139">
        <f>IF(AU47="※",1,0)</f>
        <v>0</v>
      </c>
      <c r="HF46" s="138">
        <f ca="1">IF(DATEDIF($E46,$A$1,"m")&lt;12,1,0)</f>
        <v>0</v>
      </c>
      <c r="HG46" s="145" t="e">
        <f t="shared" si="397"/>
        <v>#REF!</v>
      </c>
      <c r="HH46" s="145"/>
      <c r="HI46" s="139" t="str">
        <f>IF($B46="A",$HG46,"除外")</f>
        <v>除外</v>
      </c>
      <c r="HJ46" s="146" t="e">
        <f t="shared" si="163"/>
        <v>#REF!</v>
      </c>
      <c r="HK46" s="146" t="e">
        <f t="shared" si="164"/>
        <v>#REF!</v>
      </c>
      <c r="HL46" s="146" t="e">
        <f t="shared" si="165"/>
        <v>#REF!</v>
      </c>
      <c r="HM46" s="146" t="e">
        <f>RANK(HU46,HU$5:HU$64,1)*1000000+RANK(HL46,HL$5:HL$64,1)*10000+RANK(HK46,HK$5:HK$64,1)*100-$AS47*0.01+ROW()/10000</f>
        <v>#REF!</v>
      </c>
      <c r="HN46" s="146" t="e">
        <f ca="1">RANK(HV46,HV$5:HV$64,1)*100000000+RANK(HU46,HU$5:HU$64,1)*1000000+RANK(HL46,HL$5:HL$64,1)*10000+RANK(HK46,HK$5:HK$64,1)*100+HF46-$AS47*0.01+ROW()/10000</f>
        <v>#REF!</v>
      </c>
      <c r="HO46" s="139" t="str">
        <f t="shared" si="398"/>
        <v/>
      </c>
      <c r="HP46" s="139" t="str">
        <f t="shared" si="169"/>
        <v/>
      </c>
      <c r="HQ46" s="139" t="str">
        <f>+$D46</f>
        <v>野口　道男</v>
      </c>
      <c r="HR46" s="147">
        <f t="shared" si="399"/>
        <v>11085.8</v>
      </c>
      <c r="HS46" s="148" t="str">
        <f>IF(AV47&gt;=2,IF(HR46&lt;HS$4,HR46,"資格基準未達"),"資格基準未達")</f>
        <v>資格基準未達</v>
      </c>
      <c r="HT46" s="141" t="str">
        <f ca="1">IF(HF46=1,"強化会入会後1年未満",IF($AV47&lt;2,"強化会参加数不足",IF(HE46=1,"辞退等により対象外",IF($CL46=1,"資格充足（"&amp;$CI46+CJ46&amp;"回出場）",IF($CK46=1,"暫定 "&amp;TEXT($EF46,"0.000")&amp;" ("&amp;$CI46+CJ46&amp;"回出場)",TEXT($EF46,"0.000")&amp;"("&amp;$CI46+CJ46&amp;"回出場)")))))</f>
        <v>強化会参加数不足</v>
      </c>
      <c r="HU46" s="148">
        <f>IF(AV47&lt;2,HR46+2000,IF($HF46=1,HR46+3000,IF(HD46=1,HR46-300,HR46)))</f>
        <v>13085.8</v>
      </c>
      <c r="HV46" s="148">
        <f t="shared" si="174"/>
        <v>13085.8</v>
      </c>
      <c r="HW46" s="139" t="str">
        <f t="shared" si="56"/>
        <v/>
      </c>
      <c r="HX46" s="146" t="str">
        <f t="shared" si="175"/>
        <v/>
      </c>
      <c r="HY46" s="149">
        <f t="shared" si="176"/>
        <v>204.14285714285714</v>
      </c>
      <c r="HZ46" s="139">
        <f>SMALL(($EI46:$EK46,$EM46:$FJ46),HZ$4)</f>
        <v>83</v>
      </c>
      <c r="IA46" s="139">
        <f>SMALL(($EI46:$EK46,$EM46:$FJ46),IA$4)</f>
        <v>84</v>
      </c>
      <c r="IB46" s="139">
        <f>SMALL(($EI46:$EK46,$EM46:$FJ46),IB$4)</f>
        <v>85</v>
      </c>
      <c r="IC46" s="139">
        <f>SMALL(($EI46:$EK46,$EM46:$FJ46),IC$4)</f>
        <v>87</v>
      </c>
      <c r="ID46" s="139">
        <f>SMALL(($EI46:$EK46,$EM46:$FJ46),ID$4)</f>
        <v>500</v>
      </c>
      <c r="IE46" s="139">
        <f t="shared" si="404"/>
        <v>90</v>
      </c>
      <c r="IF46" s="139">
        <f t="shared" si="404"/>
        <v>500</v>
      </c>
      <c r="IG46" s="139"/>
      <c r="IH46" s="139" t="str">
        <f t="shared" si="178"/>
        <v/>
      </c>
      <c r="II46" s="139"/>
      <c r="IJ46" s="139" t="e">
        <f>IF($B46="B",$HG46,"除外")</f>
        <v>#REF!</v>
      </c>
      <c r="IK46" s="146" t="e">
        <f t="shared" si="400"/>
        <v>#REF!</v>
      </c>
      <c r="IL46" s="146" t="e">
        <f t="shared" si="181"/>
        <v>#REF!</v>
      </c>
      <c r="IM46" s="146" t="e">
        <f t="shared" si="182"/>
        <v>#REF!</v>
      </c>
      <c r="IN46" s="146" t="e">
        <f>RANK(IV46,IV$5:IV$64,1)*1000000+RANK(IM46,IM$5:IM$64,1)*10000+RANK(IL46,IL$5:IL$64,1)*100-$AS47*0.01+ROW()/10000</f>
        <v>#REF!</v>
      </c>
      <c r="IO46" s="146" t="e">
        <f ca="1">RANK(IW46,IW$5:IW$64,1)*100000000+RANK(IV46,IV$5:IV$64,1)*1000000+RANK(IM46,IM$5:IM$64,1)*10000+RANK(IL46,IL$5:IL$64,1)*100+HF46-$AS47*0.01+ROW()/10000</f>
        <v>#REF!</v>
      </c>
      <c r="IP46" s="139" t="e">
        <f t="shared" si="401"/>
        <v>#REF!</v>
      </c>
      <c r="IQ46" s="139" t="e">
        <f t="shared" si="185"/>
        <v>#REF!</v>
      </c>
      <c r="IR46" s="139" t="str">
        <f>+$D46</f>
        <v>野口　道男</v>
      </c>
      <c r="IS46" s="150" t="e">
        <f t="shared" si="402"/>
        <v>#REF!</v>
      </c>
      <c r="IT46" s="139" t="str">
        <f>IF($AV47&gt;=2,IF(IS46&lt;IT$4,IS46,"資格基準未達"),"資格基準未達")</f>
        <v>資格基準未達</v>
      </c>
      <c r="IU46" s="141" t="str">
        <f ca="1">IF(HF46=1,"強化会入会後1年未満",IF($AV47&lt;2,"強化会参加数不足",IF($HE46=1,"辞退等により対象外",IF($CL46=1,"資格充足（"&amp;CI46+CJ46&amp;"回出場）",IF($CK46=1,"暫定 "&amp;TEXT($EF46,"0.000")&amp;" ("&amp;$CI46+CJ46&amp;"回出場)",TEXT($EF46,"0.000")&amp;"("&amp;$CI46+CJ46&amp;"回出場)")))))</f>
        <v>強化会参加数不足</v>
      </c>
      <c r="IV46" s="147" t="e">
        <f>IF(AV47&lt;2,IS46+2000,IF($HF46=1,IS46+3000,IF($HD46=1,IS46-300,IS46)))</f>
        <v>#REF!</v>
      </c>
      <c r="IW46" s="147" t="e">
        <f t="shared" si="190"/>
        <v>#REF!</v>
      </c>
      <c r="IX46" s="141">
        <f>IF($B46="B",HY46,"")</f>
        <v>204.14285714285714</v>
      </c>
      <c r="IY46" s="141" t="e">
        <f t="shared" si="242"/>
        <v>#REF!</v>
      </c>
      <c r="IZ46" s="146" t="e">
        <f t="shared" si="192"/>
        <v>#REF!</v>
      </c>
      <c r="JA46" s="139" t="str">
        <f t="shared" si="193"/>
        <v/>
      </c>
      <c r="JB46" s="132"/>
      <c r="JC46" s="160">
        <v>16</v>
      </c>
      <c r="JD46" s="161" t="e">
        <f t="shared" si="386"/>
        <v>#REF!</v>
      </c>
      <c r="JE46" s="162" t="e">
        <f t="shared" si="387"/>
        <v>#REF!</v>
      </c>
      <c r="JF46" s="162" t="e">
        <f t="shared" si="388"/>
        <v>#REF!</v>
      </c>
      <c r="JG46" s="162" t="e">
        <f t="shared" si="389"/>
        <v>#REF!</v>
      </c>
      <c r="JH46" s="162" t="e">
        <f t="shared" si="390"/>
        <v>#REF!</v>
      </c>
      <c r="JI46" s="163" t="str">
        <f t="shared" si="376"/>
        <v/>
      </c>
      <c r="JJ46" s="132"/>
      <c r="JK46" s="160">
        <v>16</v>
      </c>
      <c r="JL46" s="160" t="e">
        <f t="shared" si="391"/>
        <v>#REF!</v>
      </c>
      <c r="JM46" s="185" t="e">
        <f t="shared" si="392"/>
        <v>#REF!</v>
      </c>
      <c r="JN46" s="163" t="e">
        <f t="shared" si="393"/>
        <v>#REF!</v>
      </c>
      <c r="JO46" s="185" t="e">
        <f t="shared" si="394"/>
        <v>#REF!</v>
      </c>
      <c r="JP46" s="162" t="e">
        <f t="shared" si="381"/>
        <v>#N/A</v>
      </c>
      <c r="JQ46" s="163" t="str">
        <f t="shared" si="382"/>
        <v/>
      </c>
      <c r="JR46" s="132"/>
      <c r="JS46" s="132"/>
      <c r="JT46" s="132"/>
      <c r="JU46" s="132"/>
      <c r="JV46" s="132"/>
      <c r="JW46" s="132"/>
      <c r="JX46" s="132"/>
      <c r="JY46" s="4"/>
      <c r="JZ46" s="4"/>
      <c r="KA46" s="4"/>
      <c r="KB46" s="4"/>
      <c r="KC46" s="4"/>
    </row>
    <row r="47" spans="1:289" ht="16.5" x14ac:dyDescent="0.35">
      <c r="A47" s="155">
        <f t="shared" si="265"/>
        <v>22</v>
      </c>
      <c r="B47" s="156" t="s">
        <v>3</v>
      </c>
      <c r="C47" s="157"/>
      <c r="D47" s="125" t="s">
        <v>167</v>
      </c>
      <c r="E47" s="126">
        <v>41609</v>
      </c>
      <c r="F47" s="127"/>
      <c r="G47" s="128">
        <f t="shared" ca="1" si="197"/>
        <v>66</v>
      </c>
      <c r="H47" s="129"/>
      <c r="I47" s="129"/>
      <c r="J47" s="129"/>
      <c r="K47" s="129"/>
      <c r="L47" s="130">
        <v>90</v>
      </c>
      <c r="M47" s="130"/>
      <c r="N47" s="130">
        <v>92</v>
      </c>
      <c r="O47" s="130"/>
      <c r="P47" s="130"/>
      <c r="Q47" s="130"/>
      <c r="R47" s="130"/>
      <c r="S47" s="130"/>
      <c r="T47" s="130"/>
      <c r="U47" s="130"/>
      <c r="V47" s="130"/>
      <c r="W47" s="130"/>
      <c r="X47" s="131"/>
      <c r="Y47" s="131">
        <v>88</v>
      </c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>
        <v>94</v>
      </c>
      <c r="AK47" s="131"/>
      <c r="AL47" s="131"/>
      <c r="AM47" s="131"/>
      <c r="AN47" s="131"/>
      <c r="AO47" s="131"/>
      <c r="AP47" s="131"/>
      <c r="AQ47" s="131"/>
      <c r="AR47" s="132"/>
      <c r="AS47" s="133">
        <f>COUNTIF(AY46:BZ46,"&lt;&gt;0")</f>
        <v>5</v>
      </c>
      <c r="AT47" s="199"/>
      <c r="AU47" s="200"/>
      <c r="AV47" s="136">
        <f>COUNTIF(CA46:CH46,"&lt;&gt;0")</f>
        <v>1</v>
      </c>
      <c r="AW47" s="137" t="str">
        <f ca="1">IF(D46="","",IF(HF46=1,"強化会入会後1年未満",IF(AV47&lt;2,"強化会参加数不足",IF(EH46&lt;150,EH46,"出場回数不足"))))</f>
        <v>強化会参加数不足</v>
      </c>
      <c r="AX47" s="137">
        <f>IF(COUNTIF(H47:AQ47,"&gt;0")&gt;0,SUM(H47:AQ47)/COUNTIF(H47:AQ47,"&gt;0"),0)</f>
        <v>91</v>
      </c>
      <c r="AY47" s="138">
        <f t="shared" si="409"/>
        <v>0</v>
      </c>
      <c r="AZ47" s="138">
        <f t="shared" si="409"/>
        <v>0</v>
      </c>
      <c r="BA47" s="138">
        <f t="shared" si="409"/>
        <v>0</v>
      </c>
      <c r="BB47" s="138">
        <f t="shared" si="409"/>
        <v>0</v>
      </c>
      <c r="BC47" s="138">
        <f t="shared" si="409"/>
        <v>1</v>
      </c>
      <c r="BD47" s="138">
        <f t="shared" si="409"/>
        <v>0</v>
      </c>
      <c r="BE47" s="138">
        <f t="shared" si="409"/>
        <v>1</v>
      </c>
      <c r="BF47" s="138">
        <f t="shared" si="409"/>
        <v>0</v>
      </c>
      <c r="BG47" s="138">
        <f t="shared" si="409"/>
        <v>0</v>
      </c>
      <c r="BH47" s="138">
        <f t="shared" si="409"/>
        <v>0</v>
      </c>
      <c r="BI47" s="138">
        <f t="shared" si="410"/>
        <v>0</v>
      </c>
      <c r="BJ47" s="138">
        <f t="shared" si="410"/>
        <v>0</v>
      </c>
      <c r="BK47" s="138">
        <f t="shared" si="410"/>
        <v>0</v>
      </c>
      <c r="BL47" s="138">
        <f t="shared" si="410"/>
        <v>0</v>
      </c>
      <c r="BM47" s="138">
        <f t="shared" si="410"/>
        <v>0</v>
      </c>
      <c r="BN47" s="138">
        <f t="shared" si="410"/>
        <v>0</v>
      </c>
      <c r="BO47" s="138">
        <f t="shared" si="410"/>
        <v>0</v>
      </c>
      <c r="BP47" s="138">
        <f t="shared" si="410"/>
        <v>1</v>
      </c>
      <c r="BQ47" s="138">
        <f t="shared" si="410"/>
        <v>0</v>
      </c>
      <c r="BR47" s="138">
        <f t="shared" si="410"/>
        <v>0</v>
      </c>
      <c r="BS47" s="138">
        <f t="shared" si="411"/>
        <v>0</v>
      </c>
      <c r="BT47" s="138">
        <f t="shared" si="411"/>
        <v>0</v>
      </c>
      <c r="BU47" s="138">
        <f t="shared" si="411"/>
        <v>0</v>
      </c>
      <c r="BV47" s="138">
        <f t="shared" si="411"/>
        <v>0</v>
      </c>
      <c r="BW47" s="138">
        <f t="shared" si="411"/>
        <v>0</v>
      </c>
      <c r="BX47" s="138">
        <f t="shared" si="411"/>
        <v>0</v>
      </c>
      <c r="BY47" s="138">
        <f t="shared" si="411"/>
        <v>0</v>
      </c>
      <c r="BZ47" s="138">
        <f t="shared" si="411"/>
        <v>0</v>
      </c>
      <c r="CA47" s="138">
        <f t="shared" si="411"/>
        <v>1</v>
      </c>
      <c r="CB47" s="138">
        <f t="shared" si="411"/>
        <v>0</v>
      </c>
      <c r="CC47" s="138">
        <f t="shared" si="412"/>
        <v>0</v>
      </c>
      <c r="CD47" s="138">
        <f t="shared" si="412"/>
        <v>0</v>
      </c>
      <c r="CE47" s="138">
        <f t="shared" si="412"/>
        <v>0</v>
      </c>
      <c r="CF47" s="138">
        <f t="shared" si="412"/>
        <v>0</v>
      </c>
      <c r="CG47" s="138">
        <f t="shared" si="412"/>
        <v>0</v>
      </c>
      <c r="CH47" s="138">
        <f t="shared" si="412"/>
        <v>0</v>
      </c>
      <c r="CI47" s="138">
        <f t="shared" si="100"/>
        <v>3</v>
      </c>
      <c r="CJ47" s="138">
        <f t="shared" si="101"/>
        <v>1</v>
      </c>
      <c r="CK47" s="138">
        <f t="shared" si="102"/>
        <v>0</v>
      </c>
      <c r="CL47" s="138">
        <f t="shared" si="103"/>
        <v>0</v>
      </c>
      <c r="CM47" s="139">
        <f t="shared" si="406"/>
        <v>88</v>
      </c>
      <c r="CN47" s="139">
        <f t="shared" si="406"/>
        <v>90</v>
      </c>
      <c r="CO47" s="139">
        <f t="shared" si="406"/>
        <v>92</v>
      </c>
      <c r="CP47" s="139">
        <f t="shared" si="406"/>
        <v>94</v>
      </c>
      <c r="CQ47" s="139">
        <f t="shared" si="406"/>
        <v>500</v>
      </c>
      <c r="CR47" s="139">
        <f t="shared" si="406"/>
        <v>500</v>
      </c>
      <c r="CS47" s="139">
        <f t="shared" si="406"/>
        <v>500</v>
      </c>
      <c r="CT47" s="139">
        <f t="shared" si="406"/>
        <v>500</v>
      </c>
      <c r="CU47" s="139">
        <f t="shared" si="406"/>
        <v>500</v>
      </c>
      <c r="CV47" s="139">
        <f t="shared" si="406"/>
        <v>500</v>
      </c>
      <c r="CW47" s="139">
        <f t="shared" si="407"/>
        <v>500</v>
      </c>
      <c r="CX47" s="139">
        <f t="shared" si="407"/>
        <v>500</v>
      </c>
      <c r="CY47" s="139">
        <f t="shared" si="407"/>
        <v>500</v>
      </c>
      <c r="CZ47" s="139">
        <f t="shared" si="407"/>
        <v>500</v>
      </c>
      <c r="DA47" s="139">
        <f t="shared" si="407"/>
        <v>500</v>
      </c>
      <c r="DB47" s="139">
        <f t="shared" si="407"/>
        <v>500</v>
      </c>
      <c r="DC47" s="139">
        <f t="shared" si="407"/>
        <v>500</v>
      </c>
      <c r="DD47" s="139">
        <f t="shared" si="407"/>
        <v>500</v>
      </c>
      <c r="DE47" s="139">
        <f t="shared" si="407"/>
        <v>500</v>
      </c>
      <c r="DF47" s="139">
        <f t="shared" si="407"/>
        <v>500</v>
      </c>
      <c r="DG47" s="139">
        <f t="shared" si="408"/>
        <v>500</v>
      </c>
      <c r="DH47" s="139">
        <f t="shared" si="408"/>
        <v>500</v>
      </c>
      <c r="DI47" s="139">
        <f t="shared" si="408"/>
        <v>500</v>
      </c>
      <c r="DJ47" s="139">
        <f t="shared" si="408"/>
        <v>500</v>
      </c>
      <c r="DK47" s="139">
        <f t="shared" si="408"/>
        <v>500</v>
      </c>
      <c r="DL47" s="139">
        <f t="shared" si="408"/>
        <v>500</v>
      </c>
      <c r="DM47" s="139">
        <f t="shared" si="408"/>
        <v>500</v>
      </c>
      <c r="DN47" s="139">
        <f t="shared" si="408"/>
        <v>500</v>
      </c>
      <c r="DO47" s="139">
        <f t="shared" si="408"/>
        <v>500</v>
      </c>
      <c r="DP47" s="139">
        <f t="shared" si="408"/>
        <v>500</v>
      </c>
      <c r="DQ47" s="140">
        <f t="shared" si="104"/>
        <v>1682</v>
      </c>
      <c r="DR47" s="140">
        <f t="shared" si="105"/>
        <v>336.4</v>
      </c>
      <c r="DS47" s="140">
        <f t="shared" si="106"/>
        <v>594</v>
      </c>
      <c r="DT47" s="140">
        <f t="shared" si="107"/>
        <v>297</v>
      </c>
      <c r="DU47" s="141">
        <f t="shared" si="108"/>
        <v>325.14285714285717</v>
      </c>
      <c r="DV47" s="139">
        <f t="shared" si="109"/>
        <v>88</v>
      </c>
      <c r="DW47" s="139">
        <f t="shared" si="110"/>
        <v>90</v>
      </c>
      <c r="DX47" s="139">
        <f t="shared" si="111"/>
        <v>92</v>
      </c>
      <c r="DY47" s="139">
        <f t="shared" si="112"/>
        <v>0</v>
      </c>
      <c r="DZ47" s="139">
        <f t="shared" si="113"/>
        <v>0</v>
      </c>
      <c r="EA47" s="139">
        <f t="shared" si="114"/>
        <v>0</v>
      </c>
      <c r="EB47" s="139">
        <f t="shared" si="115"/>
        <v>94</v>
      </c>
      <c r="EC47" s="139">
        <f t="shared" si="116"/>
        <v>0</v>
      </c>
      <c r="ED47" s="141">
        <f t="shared" si="117"/>
        <v>92</v>
      </c>
      <c r="EE47" s="142">
        <f t="shared" si="118"/>
        <v>4</v>
      </c>
      <c r="EF47" s="143" t="str">
        <f>IF(D47="","",IF(EE47&lt;5,"出場回数不足",IF(CK47=1,ED47,"出場回数不足")))</f>
        <v>出場回数不足</v>
      </c>
      <c r="EG47" s="192">
        <f t="shared" si="120"/>
        <v>592</v>
      </c>
      <c r="EH47" s="192">
        <f t="shared" si="396"/>
        <v>1092</v>
      </c>
      <c r="EI47" s="139">
        <f t="shared" si="413"/>
        <v>500</v>
      </c>
      <c r="EJ47" s="139">
        <f t="shared" si="413"/>
        <v>500</v>
      </c>
      <c r="EK47" s="139">
        <f t="shared" si="413"/>
        <v>500</v>
      </c>
      <c r="EL47" s="139">
        <f t="shared" si="413"/>
        <v>500</v>
      </c>
      <c r="EM47" s="139">
        <f t="shared" si="413"/>
        <v>90</v>
      </c>
      <c r="EN47" s="139">
        <f t="shared" si="413"/>
        <v>500</v>
      </c>
      <c r="EO47" s="139">
        <f t="shared" si="413"/>
        <v>92</v>
      </c>
      <c r="EP47" s="139">
        <f t="shared" si="413"/>
        <v>500</v>
      </c>
      <c r="EQ47" s="139">
        <f t="shared" si="413"/>
        <v>500</v>
      </c>
      <c r="ER47" s="139">
        <f t="shared" si="413"/>
        <v>500</v>
      </c>
      <c r="ES47" s="139">
        <f t="shared" si="414"/>
        <v>500</v>
      </c>
      <c r="ET47" s="139">
        <f t="shared" si="414"/>
        <v>500</v>
      </c>
      <c r="EU47" s="139">
        <f t="shared" si="414"/>
        <v>500</v>
      </c>
      <c r="EV47" s="139">
        <f t="shared" si="414"/>
        <v>500</v>
      </c>
      <c r="EW47" s="139">
        <f t="shared" si="414"/>
        <v>500</v>
      </c>
      <c r="EX47" s="139">
        <f t="shared" si="414"/>
        <v>500</v>
      </c>
      <c r="EY47" s="139">
        <f t="shared" si="414"/>
        <v>500</v>
      </c>
      <c r="EZ47" s="139">
        <f t="shared" si="414"/>
        <v>88</v>
      </c>
      <c r="FA47" s="139">
        <f t="shared" si="414"/>
        <v>500</v>
      </c>
      <c r="FB47" s="139">
        <f t="shared" si="414"/>
        <v>500</v>
      </c>
      <c r="FC47" s="139">
        <f t="shared" si="415"/>
        <v>500</v>
      </c>
      <c r="FD47" s="139">
        <f t="shared" si="415"/>
        <v>500</v>
      </c>
      <c r="FE47" s="139">
        <f t="shared" si="415"/>
        <v>500</v>
      </c>
      <c r="FF47" s="139">
        <f t="shared" si="415"/>
        <v>500</v>
      </c>
      <c r="FG47" s="139">
        <f t="shared" si="415"/>
        <v>500</v>
      </c>
      <c r="FH47" s="139">
        <f t="shared" si="415"/>
        <v>500</v>
      </c>
      <c r="FI47" s="139">
        <f t="shared" si="415"/>
        <v>500</v>
      </c>
      <c r="FJ47" s="139">
        <f t="shared" si="415"/>
        <v>500</v>
      </c>
      <c r="FK47" s="139">
        <f t="shared" ref="FK47:FZ62" si="418">SMALL($EI47:$FJ47,FK$3)</f>
        <v>88</v>
      </c>
      <c r="FL47" s="139">
        <f t="shared" si="418"/>
        <v>90</v>
      </c>
      <c r="FM47" s="139">
        <f t="shared" si="418"/>
        <v>92</v>
      </c>
      <c r="FN47" s="139">
        <f t="shared" si="418"/>
        <v>500</v>
      </c>
      <c r="FO47" s="139">
        <f t="shared" si="418"/>
        <v>500</v>
      </c>
      <c r="FP47" s="139">
        <f t="shared" si="418"/>
        <v>500</v>
      </c>
      <c r="FQ47" s="139">
        <f t="shared" si="418"/>
        <v>500</v>
      </c>
      <c r="FR47" s="139">
        <f t="shared" si="418"/>
        <v>500</v>
      </c>
      <c r="FS47" s="139">
        <f t="shared" si="418"/>
        <v>500</v>
      </c>
      <c r="FT47" s="139">
        <f t="shared" si="418"/>
        <v>500</v>
      </c>
      <c r="FU47" s="139">
        <f t="shared" si="418"/>
        <v>500</v>
      </c>
      <c r="FV47" s="139">
        <f t="shared" si="418"/>
        <v>500</v>
      </c>
      <c r="FW47" s="139">
        <f t="shared" si="418"/>
        <v>500</v>
      </c>
      <c r="FX47" s="139">
        <f t="shared" si="418"/>
        <v>500</v>
      </c>
      <c r="FY47" s="139">
        <f t="shared" si="418"/>
        <v>500</v>
      </c>
      <c r="FZ47" s="139">
        <f t="shared" si="418"/>
        <v>500</v>
      </c>
      <c r="GA47" s="139">
        <f t="shared" si="416"/>
        <v>500</v>
      </c>
      <c r="GB47" s="139">
        <f t="shared" si="416"/>
        <v>500</v>
      </c>
      <c r="GC47" s="139">
        <f t="shared" si="416"/>
        <v>500</v>
      </c>
      <c r="GD47" s="139">
        <f t="shared" si="416"/>
        <v>500</v>
      </c>
      <c r="GE47" s="139">
        <f t="shared" si="416"/>
        <v>500</v>
      </c>
      <c r="GF47" s="139">
        <f t="shared" si="416"/>
        <v>500</v>
      </c>
      <c r="GG47" s="139">
        <f t="shared" si="416"/>
        <v>500</v>
      </c>
      <c r="GH47" s="139">
        <f t="shared" si="416"/>
        <v>500</v>
      </c>
      <c r="GI47" s="139">
        <f t="shared" si="416"/>
        <v>500</v>
      </c>
      <c r="GJ47" s="139">
        <f t="shared" si="416"/>
        <v>500</v>
      </c>
      <c r="GK47" s="139">
        <f t="shared" si="416"/>
        <v>500</v>
      </c>
      <c r="GL47" s="139">
        <f t="shared" si="416"/>
        <v>500</v>
      </c>
      <c r="GM47" s="139">
        <f t="shared" si="403"/>
        <v>94</v>
      </c>
      <c r="GN47" s="139">
        <f t="shared" si="403"/>
        <v>500</v>
      </c>
      <c r="GO47" s="139">
        <f t="shared" si="403"/>
        <v>500</v>
      </c>
      <c r="GP47" s="139">
        <f t="shared" si="403"/>
        <v>500</v>
      </c>
      <c r="GQ47" s="139">
        <f t="shared" si="403"/>
        <v>500</v>
      </c>
      <c r="GR47" s="139">
        <f t="shared" si="403"/>
        <v>500</v>
      </c>
      <c r="GS47" s="139">
        <f t="shared" si="403"/>
        <v>500</v>
      </c>
      <c r="GT47" s="139">
        <f t="shared" si="403"/>
        <v>500</v>
      </c>
      <c r="GU47" s="139">
        <f t="shared" si="417"/>
        <v>94</v>
      </c>
      <c r="GV47" s="139">
        <f t="shared" si="417"/>
        <v>500</v>
      </c>
      <c r="GW47" s="139">
        <f t="shared" si="417"/>
        <v>500</v>
      </c>
      <c r="GX47" s="139">
        <f t="shared" si="417"/>
        <v>500</v>
      </c>
      <c r="GY47" s="139">
        <f t="shared" si="417"/>
        <v>500</v>
      </c>
      <c r="GZ47" s="139">
        <f t="shared" si="417"/>
        <v>500</v>
      </c>
      <c r="HA47" s="139">
        <f t="shared" si="417"/>
        <v>500</v>
      </c>
      <c r="HB47" s="139">
        <f t="shared" si="417"/>
        <v>500</v>
      </c>
      <c r="HC47" s="139"/>
      <c r="HD47" s="139">
        <f>IF(AV48&lt;2,0,IF(EH47&gt;=150,0,IF(AT48="※",1,0)))</f>
        <v>0</v>
      </c>
      <c r="HE47" s="139">
        <f>IF(AU48="※",1,0)</f>
        <v>0</v>
      </c>
      <c r="HF47" s="138">
        <f ca="1">IF(DATEDIF($E47,$A$1,"m")&lt;12,1,0)</f>
        <v>0</v>
      </c>
      <c r="HG47" s="145" t="e">
        <f t="shared" si="397"/>
        <v>#REF!</v>
      </c>
      <c r="HH47" s="145"/>
      <c r="HI47" s="139" t="str">
        <f>IF($B47="A",$HG47,"除外")</f>
        <v>除外</v>
      </c>
      <c r="HJ47" s="146" t="e">
        <f t="shared" si="163"/>
        <v>#REF!</v>
      </c>
      <c r="HK47" s="146" t="e">
        <f t="shared" si="164"/>
        <v>#REF!</v>
      </c>
      <c r="HL47" s="146" t="e">
        <f t="shared" si="165"/>
        <v>#REF!</v>
      </c>
      <c r="HM47" s="146" t="e">
        <f>RANK(HU47,HU$5:HU$64,1)*1000000+RANK(HL47,HL$5:HL$64,1)*10000+RANK(HK47,HK$5:HK$64,1)*100-$AS48*0.01+ROW()/10000</f>
        <v>#REF!</v>
      </c>
      <c r="HN47" s="146" t="e">
        <f ca="1">RANK(HV47,HV$5:HV$64,1)*100000000+RANK(HU47,HU$5:HU$64,1)*1000000+RANK(HL47,HL$5:HL$64,1)*10000+RANK(HK47,HK$5:HK$64,1)*100+HF47-$AS48*0.01+ROW()/10000</f>
        <v>#REF!</v>
      </c>
      <c r="HO47" s="139" t="str">
        <f t="shared" si="398"/>
        <v/>
      </c>
      <c r="HP47" s="139" t="str">
        <f t="shared" si="169"/>
        <v/>
      </c>
      <c r="HQ47" s="139" t="str">
        <f>+$D47</f>
        <v>萩原　克芳</v>
      </c>
      <c r="HR47" s="147">
        <f t="shared" si="399"/>
        <v>11092</v>
      </c>
      <c r="HS47" s="148" t="str">
        <f>IF(AV48&gt;=2,IF(HR47&lt;HS$4,HR47,"資格基準未達"),"資格基準未達")</f>
        <v>資格基準未達</v>
      </c>
      <c r="HT47" s="141" t="str">
        <f ca="1">IF(HF47=1,"強化会入会後1年未満",IF($AV48&lt;2,"強化会参加数不足",IF(HE47=1,"辞退等により対象外",IF($CL47=1,"資格充足（"&amp;$CI47+CJ47&amp;"回出場）",IF($CK47=1,"暫定 "&amp;TEXT($EF47,"0.000")&amp;" ("&amp;$CI47+CJ47&amp;"回出場)",TEXT($EF47,"0.000")&amp;"("&amp;$CI47+CJ47&amp;"回出場)")))))</f>
        <v>強化会参加数不足</v>
      </c>
      <c r="HU47" s="148">
        <f>IF(AV48&lt;2,HR47+2000,IF($HF47=1,HR47+3000,IF(HD47=1,HR47-300,HR47)))</f>
        <v>13092</v>
      </c>
      <c r="HV47" s="148">
        <f t="shared" si="174"/>
        <v>13092</v>
      </c>
      <c r="HW47" s="139" t="str">
        <f t="shared" si="56"/>
        <v/>
      </c>
      <c r="HX47" s="146" t="str">
        <f t="shared" si="175"/>
        <v/>
      </c>
      <c r="HY47" s="149">
        <f t="shared" si="176"/>
        <v>325.14285714285717</v>
      </c>
      <c r="HZ47" s="139">
        <f>SMALL(($EI47:$EK47,$EM47:$FJ47),HZ$4)</f>
        <v>90</v>
      </c>
      <c r="IA47" s="139">
        <f>SMALL(($EI47:$EK47,$EM47:$FJ47),IA$4)</f>
        <v>92</v>
      </c>
      <c r="IB47" s="139">
        <f>SMALL(($EI47:$EK47,$EM47:$FJ47),IB$4)</f>
        <v>500</v>
      </c>
      <c r="IC47" s="139">
        <f>SMALL(($EI47:$EK47,$EM47:$FJ47),IC$4)</f>
        <v>500</v>
      </c>
      <c r="ID47" s="139">
        <f>SMALL(($EI47:$EK47,$EM47:$FJ47),ID$4)</f>
        <v>500</v>
      </c>
      <c r="IE47" s="139">
        <f t="shared" si="404"/>
        <v>94</v>
      </c>
      <c r="IF47" s="139">
        <f t="shared" si="404"/>
        <v>500</v>
      </c>
      <c r="IG47" s="139"/>
      <c r="IH47" s="139" t="str">
        <f t="shared" si="178"/>
        <v/>
      </c>
      <c r="II47" s="139"/>
      <c r="IJ47" s="139" t="e">
        <f>IF($B47="B",$HG47,"除外")</f>
        <v>#REF!</v>
      </c>
      <c r="IK47" s="146" t="e">
        <f t="shared" si="400"/>
        <v>#REF!</v>
      </c>
      <c r="IL47" s="146" t="e">
        <f t="shared" si="181"/>
        <v>#REF!</v>
      </c>
      <c r="IM47" s="146" t="e">
        <f t="shared" si="182"/>
        <v>#REF!</v>
      </c>
      <c r="IN47" s="146" t="e">
        <f>RANK(IV47,IV$5:IV$64,1)*1000000+RANK(IM47,IM$5:IM$64,1)*10000+RANK(IL47,IL$5:IL$64,1)*100-$AS48*0.01+ROW()/10000</f>
        <v>#REF!</v>
      </c>
      <c r="IO47" s="146" t="e">
        <f ca="1">RANK(IW47,IW$5:IW$64,1)*100000000+RANK(IV47,IV$5:IV$64,1)*1000000+RANK(IM47,IM$5:IM$64,1)*10000+RANK(IL47,IL$5:IL$64,1)*100+HF47-$AS48*0.01+ROW()/10000</f>
        <v>#REF!</v>
      </c>
      <c r="IP47" s="139" t="e">
        <f t="shared" si="401"/>
        <v>#REF!</v>
      </c>
      <c r="IQ47" s="139" t="e">
        <f t="shared" si="185"/>
        <v>#REF!</v>
      </c>
      <c r="IR47" s="139" t="str">
        <f>+$D47</f>
        <v>萩原　克芳</v>
      </c>
      <c r="IS47" s="150" t="e">
        <f t="shared" si="402"/>
        <v>#REF!</v>
      </c>
      <c r="IT47" s="139" t="str">
        <f>IF($AV48&gt;=2,IF(IS47&lt;IT$4,IS47,"資格基準未達"),"資格基準未達")</f>
        <v>資格基準未達</v>
      </c>
      <c r="IU47" s="141" t="str">
        <f ca="1">IF(HF47=1,"強化会入会後1年未満",IF($AV48&lt;2,"強化会参加数不足",IF($HE47=1,"辞退等により対象外",IF($CL47=1,"資格充足（"&amp;CI47+CJ47&amp;"回出場）",IF($CK47=1,"暫定 "&amp;TEXT($EF47,"0.000")&amp;" ("&amp;$CI47+CJ47&amp;"回出場)",TEXT($EF47,"0.000")&amp;"("&amp;$CI47+CJ47&amp;"回出場)")))))</f>
        <v>強化会参加数不足</v>
      </c>
      <c r="IV47" s="147" t="e">
        <f>IF(AV48&lt;2,IS47+2000,IF($HF47=1,IS47+3000,IF($HD47=1,IS47-300,IS47)))</f>
        <v>#REF!</v>
      </c>
      <c r="IW47" s="147" t="e">
        <f t="shared" si="190"/>
        <v>#REF!</v>
      </c>
      <c r="IX47" s="141">
        <f>IF($B47="B",HY47,"")</f>
        <v>325.14285714285717</v>
      </c>
      <c r="IY47" s="141" t="e">
        <f t="shared" si="242"/>
        <v>#REF!</v>
      </c>
      <c r="IZ47" s="146" t="e">
        <f t="shared" si="192"/>
        <v>#REF!</v>
      </c>
      <c r="JA47" s="139" t="str">
        <f t="shared" si="193"/>
        <v/>
      </c>
      <c r="JB47" s="132"/>
      <c r="JC47" s="160">
        <v>17</v>
      </c>
      <c r="JD47" s="161" t="e">
        <f t="shared" si="386"/>
        <v>#REF!</v>
      </c>
      <c r="JE47" s="162" t="e">
        <f t="shared" si="387"/>
        <v>#REF!</v>
      </c>
      <c r="JF47" s="162" t="e">
        <f t="shared" si="388"/>
        <v>#REF!</v>
      </c>
      <c r="JG47" s="162" t="e">
        <f t="shared" si="389"/>
        <v>#REF!</v>
      </c>
      <c r="JH47" s="162" t="e">
        <f t="shared" si="390"/>
        <v>#REF!</v>
      </c>
      <c r="JI47" s="163" t="str">
        <f t="shared" si="376"/>
        <v/>
      </c>
      <c r="JJ47" s="132"/>
      <c r="JK47" s="160">
        <v>17</v>
      </c>
      <c r="JL47" s="160" t="e">
        <f t="shared" si="391"/>
        <v>#REF!</v>
      </c>
      <c r="JM47" s="185" t="e">
        <f t="shared" si="392"/>
        <v>#REF!</v>
      </c>
      <c r="JN47" s="163" t="e">
        <f t="shared" si="393"/>
        <v>#REF!</v>
      </c>
      <c r="JO47" s="185" t="e">
        <f t="shared" si="394"/>
        <v>#REF!</v>
      </c>
      <c r="JP47" s="162" t="e">
        <f t="shared" si="381"/>
        <v>#N/A</v>
      </c>
      <c r="JQ47" s="163" t="str">
        <f t="shared" si="382"/>
        <v/>
      </c>
      <c r="JR47" s="132"/>
      <c r="JS47" s="132"/>
      <c r="JT47" s="132"/>
      <c r="JU47" s="132"/>
      <c r="JV47" s="132"/>
      <c r="JW47" s="132"/>
      <c r="JX47" s="132"/>
      <c r="JY47" s="4"/>
      <c r="JZ47" s="4"/>
      <c r="KA47" s="4"/>
      <c r="KB47" s="4"/>
      <c r="KC47" s="4"/>
    </row>
    <row r="48" spans="1:289" ht="16.5" x14ac:dyDescent="0.35">
      <c r="A48" s="155">
        <f t="shared" si="265"/>
        <v>23</v>
      </c>
      <c r="B48" s="156" t="s">
        <v>3</v>
      </c>
      <c r="C48" s="157"/>
      <c r="D48" s="125" t="s">
        <v>168</v>
      </c>
      <c r="E48" s="126">
        <v>42309</v>
      </c>
      <c r="F48" s="127"/>
      <c r="G48" s="128">
        <f t="shared" ca="1" si="197"/>
        <v>43</v>
      </c>
      <c r="H48" s="129"/>
      <c r="I48" s="129"/>
      <c r="J48" s="129"/>
      <c r="K48" s="129"/>
      <c r="L48" s="130">
        <v>92</v>
      </c>
      <c r="M48" s="130">
        <v>86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>
        <v>85</v>
      </c>
      <c r="AK48" s="131"/>
      <c r="AL48" s="131"/>
      <c r="AM48" s="131"/>
      <c r="AN48" s="131"/>
      <c r="AO48" s="131"/>
      <c r="AP48" s="131"/>
      <c r="AQ48" s="131"/>
      <c r="AR48" s="132"/>
      <c r="AS48" s="133">
        <f>COUNTIF(AY47:BZ47,"&lt;&gt;0")</f>
        <v>3</v>
      </c>
      <c r="AT48" s="199"/>
      <c r="AU48" s="200"/>
      <c r="AV48" s="136">
        <f>COUNTIF(CA47:CH47,"&lt;&gt;0")</f>
        <v>1</v>
      </c>
      <c r="AW48" s="137" t="str">
        <f ca="1">IF(D47="","",IF(HF47=1,"強化会入会後1年未満",IF(AV48&lt;2,"強化会参加数不足",IF(EH47&lt;150,EH47,"出場回数不足"))))</f>
        <v>強化会参加数不足</v>
      </c>
      <c r="AX48" s="137">
        <f>IF(COUNTIF(H48:AQ48,"&gt;0")&gt;0,SUM(H48:AQ48)/COUNTIF(H48:AQ48,"&gt;0"),0)</f>
        <v>87.666666666666671</v>
      </c>
      <c r="AY48" s="138">
        <f t="shared" si="409"/>
        <v>0</v>
      </c>
      <c r="AZ48" s="138">
        <f t="shared" si="409"/>
        <v>0</v>
      </c>
      <c r="BA48" s="138">
        <f t="shared" si="409"/>
        <v>0</v>
      </c>
      <c r="BB48" s="138">
        <f t="shared" si="409"/>
        <v>0</v>
      </c>
      <c r="BC48" s="138">
        <f t="shared" si="409"/>
        <v>1</v>
      </c>
      <c r="BD48" s="138">
        <f t="shared" si="409"/>
        <v>1</v>
      </c>
      <c r="BE48" s="138">
        <f t="shared" si="409"/>
        <v>0</v>
      </c>
      <c r="BF48" s="138">
        <f t="shared" si="409"/>
        <v>0</v>
      </c>
      <c r="BG48" s="138">
        <f t="shared" si="409"/>
        <v>0</v>
      </c>
      <c r="BH48" s="138">
        <f t="shared" si="409"/>
        <v>0</v>
      </c>
      <c r="BI48" s="138">
        <f t="shared" si="410"/>
        <v>0</v>
      </c>
      <c r="BJ48" s="138">
        <f t="shared" si="410"/>
        <v>0</v>
      </c>
      <c r="BK48" s="138">
        <f t="shared" si="410"/>
        <v>0</v>
      </c>
      <c r="BL48" s="138">
        <f t="shared" si="410"/>
        <v>0</v>
      </c>
      <c r="BM48" s="138">
        <f t="shared" si="410"/>
        <v>0</v>
      </c>
      <c r="BN48" s="138">
        <f t="shared" si="410"/>
        <v>0</v>
      </c>
      <c r="BO48" s="138">
        <f t="shared" si="410"/>
        <v>0</v>
      </c>
      <c r="BP48" s="138">
        <f t="shared" si="410"/>
        <v>0</v>
      </c>
      <c r="BQ48" s="138">
        <f t="shared" si="410"/>
        <v>0</v>
      </c>
      <c r="BR48" s="138">
        <f t="shared" si="410"/>
        <v>0</v>
      </c>
      <c r="BS48" s="138">
        <f t="shared" si="411"/>
        <v>0</v>
      </c>
      <c r="BT48" s="138">
        <f t="shared" si="411"/>
        <v>0</v>
      </c>
      <c r="BU48" s="138">
        <f t="shared" si="411"/>
        <v>0</v>
      </c>
      <c r="BV48" s="138">
        <f t="shared" si="411"/>
        <v>0</v>
      </c>
      <c r="BW48" s="138">
        <f t="shared" si="411"/>
        <v>0</v>
      </c>
      <c r="BX48" s="138">
        <f t="shared" si="411"/>
        <v>0</v>
      </c>
      <c r="BY48" s="138">
        <f t="shared" si="411"/>
        <v>0</v>
      </c>
      <c r="BZ48" s="138">
        <f t="shared" si="411"/>
        <v>0</v>
      </c>
      <c r="CA48" s="138">
        <f t="shared" si="411"/>
        <v>1</v>
      </c>
      <c r="CB48" s="138">
        <f t="shared" si="411"/>
        <v>0</v>
      </c>
      <c r="CC48" s="138">
        <f t="shared" si="412"/>
        <v>0</v>
      </c>
      <c r="CD48" s="138">
        <f t="shared" si="412"/>
        <v>0</v>
      </c>
      <c r="CE48" s="138">
        <f t="shared" si="412"/>
        <v>0</v>
      </c>
      <c r="CF48" s="138">
        <f t="shared" si="412"/>
        <v>0</v>
      </c>
      <c r="CG48" s="138">
        <f t="shared" si="412"/>
        <v>0</v>
      </c>
      <c r="CH48" s="138">
        <f t="shared" si="412"/>
        <v>0</v>
      </c>
      <c r="CI48" s="138">
        <f t="shared" si="100"/>
        <v>2</v>
      </c>
      <c r="CJ48" s="138">
        <f t="shared" si="101"/>
        <v>1</v>
      </c>
      <c r="CK48" s="138">
        <f t="shared" si="102"/>
        <v>0</v>
      </c>
      <c r="CL48" s="138">
        <f t="shared" si="103"/>
        <v>0</v>
      </c>
      <c r="CM48" s="139">
        <f t="shared" si="406"/>
        <v>85</v>
      </c>
      <c r="CN48" s="139">
        <f t="shared" si="406"/>
        <v>86</v>
      </c>
      <c r="CO48" s="139">
        <f t="shared" si="406"/>
        <v>92</v>
      </c>
      <c r="CP48" s="139">
        <f t="shared" si="406"/>
        <v>500</v>
      </c>
      <c r="CQ48" s="139">
        <f t="shared" si="406"/>
        <v>500</v>
      </c>
      <c r="CR48" s="139">
        <f t="shared" si="406"/>
        <v>500</v>
      </c>
      <c r="CS48" s="139">
        <f t="shared" si="406"/>
        <v>500</v>
      </c>
      <c r="CT48" s="139">
        <f t="shared" si="406"/>
        <v>500</v>
      </c>
      <c r="CU48" s="139">
        <f t="shared" si="406"/>
        <v>500</v>
      </c>
      <c r="CV48" s="139">
        <f t="shared" si="406"/>
        <v>500</v>
      </c>
      <c r="CW48" s="139">
        <f t="shared" si="407"/>
        <v>500</v>
      </c>
      <c r="CX48" s="139">
        <f t="shared" si="407"/>
        <v>500</v>
      </c>
      <c r="CY48" s="139">
        <f t="shared" si="407"/>
        <v>500</v>
      </c>
      <c r="CZ48" s="139">
        <f t="shared" si="407"/>
        <v>500</v>
      </c>
      <c r="DA48" s="139">
        <f t="shared" si="407"/>
        <v>500</v>
      </c>
      <c r="DB48" s="139">
        <f t="shared" si="407"/>
        <v>500</v>
      </c>
      <c r="DC48" s="139">
        <f t="shared" si="407"/>
        <v>500</v>
      </c>
      <c r="DD48" s="139">
        <f t="shared" si="407"/>
        <v>500</v>
      </c>
      <c r="DE48" s="139">
        <f t="shared" si="407"/>
        <v>500</v>
      </c>
      <c r="DF48" s="139">
        <f t="shared" si="407"/>
        <v>500</v>
      </c>
      <c r="DG48" s="139">
        <f t="shared" si="408"/>
        <v>500</v>
      </c>
      <c r="DH48" s="139">
        <f t="shared" si="408"/>
        <v>500</v>
      </c>
      <c r="DI48" s="139">
        <f t="shared" si="408"/>
        <v>500</v>
      </c>
      <c r="DJ48" s="139">
        <f t="shared" si="408"/>
        <v>500</v>
      </c>
      <c r="DK48" s="139">
        <f t="shared" si="408"/>
        <v>500</v>
      </c>
      <c r="DL48" s="139">
        <f t="shared" si="408"/>
        <v>500</v>
      </c>
      <c r="DM48" s="139">
        <f t="shared" si="408"/>
        <v>500</v>
      </c>
      <c r="DN48" s="139">
        <f t="shared" si="408"/>
        <v>500</v>
      </c>
      <c r="DO48" s="139">
        <f t="shared" si="408"/>
        <v>500</v>
      </c>
      <c r="DP48" s="139">
        <f t="shared" si="408"/>
        <v>500</v>
      </c>
      <c r="DQ48" s="140">
        <f t="shared" si="104"/>
        <v>2092</v>
      </c>
      <c r="DR48" s="140">
        <f t="shared" si="105"/>
        <v>418.4</v>
      </c>
      <c r="DS48" s="140">
        <f t="shared" si="106"/>
        <v>585</v>
      </c>
      <c r="DT48" s="140">
        <f t="shared" si="107"/>
        <v>292.5</v>
      </c>
      <c r="DU48" s="141">
        <f t="shared" si="108"/>
        <v>382.42857142857144</v>
      </c>
      <c r="DV48" s="139">
        <f t="shared" si="109"/>
        <v>86</v>
      </c>
      <c r="DW48" s="139">
        <f t="shared" si="110"/>
        <v>92</v>
      </c>
      <c r="DX48" s="139">
        <f t="shared" si="111"/>
        <v>0</v>
      </c>
      <c r="DY48" s="139">
        <f t="shared" si="112"/>
        <v>0</v>
      </c>
      <c r="DZ48" s="139">
        <f t="shared" si="113"/>
        <v>0</v>
      </c>
      <c r="EA48" s="139">
        <f t="shared" si="114"/>
        <v>0</v>
      </c>
      <c r="EB48" s="139">
        <f t="shared" si="115"/>
        <v>85</v>
      </c>
      <c r="EC48" s="139">
        <f t="shared" si="116"/>
        <v>0</v>
      </c>
      <c r="ED48" s="141">
        <f t="shared" si="117"/>
        <v>88.5</v>
      </c>
      <c r="EE48" s="142">
        <f t="shared" si="118"/>
        <v>3</v>
      </c>
      <c r="EF48" s="143" t="str">
        <f>IF(D48="","",IF(EE48&lt;5,"出場回数不足",IF(CK48=1,ED48,"出場回数不足")))</f>
        <v>出場回数不足</v>
      </c>
      <c r="EG48" s="192">
        <f t="shared" si="120"/>
        <v>588.5</v>
      </c>
      <c r="EH48" s="192">
        <f t="shared" si="396"/>
        <v>1088.5</v>
      </c>
      <c r="EI48" s="139">
        <f t="shared" si="413"/>
        <v>500</v>
      </c>
      <c r="EJ48" s="139">
        <f t="shared" si="413"/>
        <v>500</v>
      </c>
      <c r="EK48" s="139">
        <f t="shared" si="413"/>
        <v>500</v>
      </c>
      <c r="EL48" s="139">
        <f t="shared" si="413"/>
        <v>500</v>
      </c>
      <c r="EM48" s="139">
        <f t="shared" si="413"/>
        <v>92</v>
      </c>
      <c r="EN48" s="139">
        <f t="shared" si="413"/>
        <v>86</v>
      </c>
      <c r="EO48" s="139">
        <f t="shared" si="413"/>
        <v>500</v>
      </c>
      <c r="EP48" s="139">
        <f t="shared" si="413"/>
        <v>500</v>
      </c>
      <c r="EQ48" s="139">
        <f t="shared" si="413"/>
        <v>500</v>
      </c>
      <c r="ER48" s="139">
        <f t="shared" si="413"/>
        <v>500</v>
      </c>
      <c r="ES48" s="139">
        <f t="shared" si="414"/>
        <v>500</v>
      </c>
      <c r="ET48" s="139">
        <f t="shared" si="414"/>
        <v>500</v>
      </c>
      <c r="EU48" s="139">
        <f t="shared" si="414"/>
        <v>500</v>
      </c>
      <c r="EV48" s="139">
        <f t="shared" si="414"/>
        <v>500</v>
      </c>
      <c r="EW48" s="139">
        <f t="shared" si="414"/>
        <v>500</v>
      </c>
      <c r="EX48" s="139">
        <f t="shared" si="414"/>
        <v>500</v>
      </c>
      <c r="EY48" s="139">
        <f t="shared" si="414"/>
        <v>500</v>
      </c>
      <c r="EZ48" s="139">
        <f t="shared" si="414"/>
        <v>500</v>
      </c>
      <c r="FA48" s="139">
        <f t="shared" si="414"/>
        <v>500</v>
      </c>
      <c r="FB48" s="139">
        <f t="shared" si="414"/>
        <v>500</v>
      </c>
      <c r="FC48" s="139">
        <f t="shared" si="415"/>
        <v>500</v>
      </c>
      <c r="FD48" s="139">
        <f t="shared" si="415"/>
        <v>500</v>
      </c>
      <c r="FE48" s="139">
        <f t="shared" si="415"/>
        <v>500</v>
      </c>
      <c r="FF48" s="139">
        <f t="shared" si="415"/>
        <v>500</v>
      </c>
      <c r="FG48" s="139">
        <f t="shared" si="415"/>
        <v>500</v>
      </c>
      <c r="FH48" s="139">
        <f t="shared" si="415"/>
        <v>500</v>
      </c>
      <c r="FI48" s="139">
        <f t="shared" si="415"/>
        <v>500</v>
      </c>
      <c r="FJ48" s="139">
        <f t="shared" si="415"/>
        <v>500</v>
      </c>
      <c r="FK48" s="139">
        <f t="shared" si="418"/>
        <v>86</v>
      </c>
      <c r="FL48" s="139">
        <f t="shared" si="418"/>
        <v>92</v>
      </c>
      <c r="FM48" s="139">
        <f t="shared" si="418"/>
        <v>500</v>
      </c>
      <c r="FN48" s="139">
        <f t="shared" si="418"/>
        <v>500</v>
      </c>
      <c r="FO48" s="139">
        <f t="shared" si="418"/>
        <v>500</v>
      </c>
      <c r="FP48" s="139">
        <f t="shared" si="418"/>
        <v>500</v>
      </c>
      <c r="FQ48" s="139">
        <f t="shared" si="418"/>
        <v>500</v>
      </c>
      <c r="FR48" s="139">
        <f t="shared" si="418"/>
        <v>500</v>
      </c>
      <c r="FS48" s="139">
        <f t="shared" si="418"/>
        <v>500</v>
      </c>
      <c r="FT48" s="139">
        <f t="shared" si="418"/>
        <v>500</v>
      </c>
      <c r="FU48" s="139">
        <f t="shared" si="418"/>
        <v>500</v>
      </c>
      <c r="FV48" s="139">
        <f t="shared" si="418"/>
        <v>500</v>
      </c>
      <c r="FW48" s="139">
        <f t="shared" si="418"/>
        <v>500</v>
      </c>
      <c r="FX48" s="139">
        <f t="shared" si="418"/>
        <v>500</v>
      </c>
      <c r="FY48" s="139">
        <f t="shared" si="418"/>
        <v>500</v>
      </c>
      <c r="FZ48" s="139">
        <f t="shared" si="418"/>
        <v>500</v>
      </c>
      <c r="GA48" s="139">
        <f t="shared" si="416"/>
        <v>500</v>
      </c>
      <c r="GB48" s="139">
        <f t="shared" si="416"/>
        <v>500</v>
      </c>
      <c r="GC48" s="139">
        <f t="shared" si="416"/>
        <v>500</v>
      </c>
      <c r="GD48" s="139">
        <f t="shared" si="416"/>
        <v>500</v>
      </c>
      <c r="GE48" s="139">
        <f t="shared" si="416"/>
        <v>500</v>
      </c>
      <c r="GF48" s="139">
        <f t="shared" si="416"/>
        <v>500</v>
      </c>
      <c r="GG48" s="139">
        <f t="shared" si="416"/>
        <v>500</v>
      </c>
      <c r="GH48" s="139">
        <f t="shared" si="416"/>
        <v>500</v>
      </c>
      <c r="GI48" s="139">
        <f t="shared" si="416"/>
        <v>500</v>
      </c>
      <c r="GJ48" s="139">
        <f t="shared" si="416"/>
        <v>500</v>
      </c>
      <c r="GK48" s="139">
        <f t="shared" si="416"/>
        <v>500</v>
      </c>
      <c r="GL48" s="139">
        <f t="shared" si="416"/>
        <v>500</v>
      </c>
      <c r="GM48" s="139">
        <f t="shared" si="403"/>
        <v>85</v>
      </c>
      <c r="GN48" s="139">
        <f t="shared" si="403"/>
        <v>500</v>
      </c>
      <c r="GO48" s="139">
        <f t="shared" si="403"/>
        <v>500</v>
      </c>
      <c r="GP48" s="139">
        <f t="shared" si="403"/>
        <v>500</v>
      </c>
      <c r="GQ48" s="139">
        <f t="shared" si="403"/>
        <v>500</v>
      </c>
      <c r="GR48" s="139">
        <f t="shared" si="403"/>
        <v>500</v>
      </c>
      <c r="GS48" s="139">
        <f t="shared" si="403"/>
        <v>500</v>
      </c>
      <c r="GT48" s="139">
        <f t="shared" si="403"/>
        <v>500</v>
      </c>
      <c r="GU48" s="139">
        <f t="shared" si="417"/>
        <v>85</v>
      </c>
      <c r="GV48" s="139">
        <f t="shared" si="417"/>
        <v>500</v>
      </c>
      <c r="GW48" s="139">
        <f t="shared" si="417"/>
        <v>500</v>
      </c>
      <c r="GX48" s="139">
        <f t="shared" si="417"/>
        <v>500</v>
      </c>
      <c r="GY48" s="139">
        <f t="shared" si="417"/>
        <v>500</v>
      </c>
      <c r="GZ48" s="139">
        <f t="shared" si="417"/>
        <v>500</v>
      </c>
      <c r="HA48" s="139">
        <f t="shared" si="417"/>
        <v>500</v>
      </c>
      <c r="HB48" s="139">
        <f t="shared" si="417"/>
        <v>500</v>
      </c>
      <c r="HC48" s="139"/>
      <c r="HD48" s="139" t="e">
        <f>IF(#REF!&lt;2,0,IF(EH48&gt;=150,0,IF(#REF!="※",1,0)))</f>
        <v>#REF!</v>
      </c>
      <c r="HE48" s="139" t="e">
        <f>IF(#REF!="※",1,0)</f>
        <v>#REF!</v>
      </c>
      <c r="HF48" s="138">
        <f ca="1">IF(DATEDIF($E48,$A$1,"m")&lt;12,1,0)</f>
        <v>0</v>
      </c>
      <c r="HG48" s="145" t="e">
        <f t="shared" si="397"/>
        <v>#REF!</v>
      </c>
      <c r="HH48" s="145"/>
      <c r="HI48" s="139" t="str">
        <f>IF($B48="A",$HG48,"除外")</f>
        <v>除外</v>
      </c>
      <c r="HJ48" s="146" t="e">
        <f t="shared" si="163"/>
        <v>#REF!</v>
      </c>
      <c r="HK48" s="146" t="e">
        <f t="shared" si="164"/>
        <v>#REF!</v>
      </c>
      <c r="HL48" s="146" t="e">
        <f t="shared" si="165"/>
        <v>#REF!</v>
      </c>
      <c r="HM48" s="146" t="e">
        <f>RANK(HU48,HU$5:HU$64,1)*1000000+RANK(HL48,HL$5:HL$64,1)*10000+RANK(HK48,HK$5:HK$64,1)*100-#REF!*0.01+ROW()/10000</f>
        <v>#REF!</v>
      </c>
      <c r="HN48" s="146" t="e">
        <f ca="1">RANK(HV48,HV$5:HV$64,1)*100000000+RANK(HU48,HU$5:HU$64,1)*1000000+RANK(HL48,HL$5:HL$64,1)*10000+RANK(HK48,HK$5:HK$64,1)*100+HF48-#REF!*0.01+ROW()/10000</f>
        <v>#REF!</v>
      </c>
      <c r="HO48" s="139" t="str">
        <f t="shared" si="398"/>
        <v/>
      </c>
      <c r="HP48" s="139" t="str">
        <f t="shared" si="169"/>
        <v/>
      </c>
      <c r="HQ48" s="139" t="str">
        <f>+$D48</f>
        <v>樋口　昌夫</v>
      </c>
      <c r="HR48" s="147">
        <f t="shared" si="399"/>
        <v>11088.5</v>
      </c>
      <c r="HS48" s="148" t="e">
        <f>IF(#REF!&gt;=2,IF(HR48&lt;HS$4,HR48,"資格基準未達"),"資格基準未達")</f>
        <v>#REF!</v>
      </c>
      <c r="HT48" s="141" t="e">
        <f ca="1">IF(HF48=1,"強化会入会後1年未満",IF(#REF!&lt;2,"強化会参加数不足",IF(HE48=1,"辞退等により対象外",IF($CL48=1,"資格充足（"&amp;$CI48+CJ48&amp;"回出場）",IF($CK48=1,"暫定 "&amp;TEXT($EF48,"0.000")&amp;" ("&amp;$CI48+CJ48&amp;"回出場)",TEXT($EF48,"0.000")&amp;"("&amp;$CI48+CJ48&amp;"回出場)")))))</f>
        <v>#REF!</v>
      </c>
      <c r="HU48" s="148" t="e">
        <f>IF(#REF!&lt;2,HR48+2000,IF($HF48=1,HR48+3000,IF(HD48=1,HR48-300,HR48)))</f>
        <v>#REF!</v>
      </c>
      <c r="HV48" s="148" t="e">
        <f t="shared" si="174"/>
        <v>#REF!</v>
      </c>
      <c r="HW48" s="139" t="str">
        <f t="shared" si="56"/>
        <v/>
      </c>
      <c r="HX48" s="146" t="str">
        <f t="shared" si="175"/>
        <v/>
      </c>
      <c r="HY48" s="149">
        <f t="shared" si="176"/>
        <v>382.42857142857144</v>
      </c>
      <c r="HZ48" s="139">
        <f>SMALL(($EI48:$EK48,$EM48:$FJ48),HZ$4)</f>
        <v>92</v>
      </c>
      <c r="IA48" s="139">
        <f>SMALL(($EI48:$EK48,$EM48:$FJ48),IA$4)</f>
        <v>500</v>
      </c>
      <c r="IB48" s="139">
        <f>SMALL(($EI48:$EK48,$EM48:$FJ48),IB$4)</f>
        <v>500</v>
      </c>
      <c r="IC48" s="139">
        <f>SMALL(($EI48:$EK48,$EM48:$FJ48),IC$4)</f>
        <v>500</v>
      </c>
      <c r="ID48" s="139">
        <f>SMALL(($EI48:$EK48,$EM48:$FJ48),ID$4)</f>
        <v>500</v>
      </c>
      <c r="IE48" s="139">
        <f t="shared" si="404"/>
        <v>85</v>
      </c>
      <c r="IF48" s="139">
        <f t="shared" si="404"/>
        <v>500</v>
      </c>
      <c r="IG48" s="139"/>
      <c r="IH48" s="139" t="e">
        <f t="shared" si="178"/>
        <v>#REF!</v>
      </c>
      <c r="II48" s="139"/>
      <c r="IJ48" s="139" t="e">
        <f>IF($B48="B",$HG48,"除外")</f>
        <v>#REF!</v>
      </c>
      <c r="IK48" s="146" t="e">
        <f t="shared" si="400"/>
        <v>#REF!</v>
      </c>
      <c r="IL48" s="146" t="e">
        <f t="shared" si="181"/>
        <v>#REF!</v>
      </c>
      <c r="IM48" s="146" t="e">
        <f t="shared" si="182"/>
        <v>#REF!</v>
      </c>
      <c r="IN48" s="146" t="e">
        <f>RANK(IV48,IV$5:IV$64,1)*1000000+RANK(IM48,IM$5:IM$64,1)*10000+RANK(IL48,IL$5:IL$64,1)*100-#REF!*0.01+ROW()/10000</f>
        <v>#REF!</v>
      </c>
      <c r="IO48" s="146" t="e">
        <f ca="1">RANK(IW48,IW$5:IW$64,1)*100000000+RANK(IV48,IV$5:IV$64,1)*1000000+RANK(IM48,IM$5:IM$64,1)*10000+RANK(IL48,IL$5:IL$64,1)*100+HF48-#REF!*0.01+ROW()/10000</f>
        <v>#REF!</v>
      </c>
      <c r="IP48" s="139" t="e">
        <f t="shared" si="401"/>
        <v>#REF!</v>
      </c>
      <c r="IQ48" s="139" t="e">
        <f t="shared" si="185"/>
        <v>#REF!</v>
      </c>
      <c r="IR48" s="139" t="str">
        <f>+$D48</f>
        <v>樋口　昌夫</v>
      </c>
      <c r="IS48" s="150" t="e">
        <f t="shared" si="402"/>
        <v>#REF!</v>
      </c>
      <c r="IT48" s="139" t="e">
        <f>IF(#REF!&gt;=2,IF(IS48&lt;IT$4,IS48,"資格基準未達"),"資格基準未達")</f>
        <v>#REF!</v>
      </c>
      <c r="IU48" s="141" t="e">
        <f ca="1">IF(HF48=1,"強化会入会後1年未満",IF(#REF!&lt;2,"強化会参加数不足",IF($HE48=1,"辞退等により対象外",IF($CL48=1,"資格充足（"&amp;CI48+CJ48&amp;"回出場）",IF($CK48=1,"暫定 "&amp;TEXT($EF48,"0.000")&amp;" ("&amp;$CI48+CJ48&amp;"回出場)",TEXT($EF48,"0.000")&amp;"("&amp;$CI48+CJ48&amp;"回出場)")))))</f>
        <v>#REF!</v>
      </c>
      <c r="IV48" s="147" t="e">
        <f>IF(#REF!&lt;2,IS48+2000,IF($HF48=1,IS48+3000,IF($HD48=1,IS48-300,IS48)))</f>
        <v>#REF!</v>
      </c>
      <c r="IW48" s="147" t="e">
        <f t="shared" si="190"/>
        <v>#REF!</v>
      </c>
      <c r="IX48" s="141">
        <f>IF($B48="B",HY48,"")</f>
        <v>382.42857142857144</v>
      </c>
      <c r="IY48" s="141" t="e">
        <f t="shared" si="242"/>
        <v>#REF!</v>
      </c>
      <c r="IZ48" s="146" t="e">
        <f t="shared" si="192"/>
        <v>#REF!</v>
      </c>
      <c r="JA48" s="139" t="e">
        <f t="shared" si="193"/>
        <v>#REF!</v>
      </c>
      <c r="JB48" s="132"/>
      <c r="JC48" s="160">
        <v>18</v>
      </c>
      <c r="JD48" s="161" t="e">
        <f t="shared" si="386"/>
        <v>#REF!</v>
      </c>
      <c r="JE48" s="162" t="e">
        <f t="shared" si="387"/>
        <v>#REF!</v>
      </c>
      <c r="JF48" s="162" t="e">
        <f t="shared" si="388"/>
        <v>#REF!</v>
      </c>
      <c r="JG48" s="162" t="e">
        <f t="shared" si="389"/>
        <v>#REF!</v>
      </c>
      <c r="JH48" s="162" t="e">
        <f t="shared" si="390"/>
        <v>#REF!</v>
      </c>
      <c r="JI48" s="163" t="str">
        <f t="shared" si="376"/>
        <v/>
      </c>
      <c r="JJ48" s="132"/>
      <c r="JK48" s="160">
        <v>18</v>
      </c>
      <c r="JL48" s="160" t="e">
        <f t="shared" si="391"/>
        <v>#REF!</v>
      </c>
      <c r="JM48" s="185" t="e">
        <f t="shared" si="392"/>
        <v>#REF!</v>
      </c>
      <c r="JN48" s="163" t="e">
        <f t="shared" si="393"/>
        <v>#REF!</v>
      </c>
      <c r="JO48" s="185" t="e">
        <f t="shared" si="394"/>
        <v>#REF!</v>
      </c>
      <c r="JP48" s="162" t="e">
        <f t="shared" si="381"/>
        <v>#N/A</v>
      </c>
      <c r="JQ48" s="163" t="str">
        <f t="shared" si="382"/>
        <v/>
      </c>
      <c r="JR48" s="132"/>
      <c r="JS48" s="132"/>
      <c r="JT48" s="132"/>
      <c r="JU48" s="132"/>
      <c r="JV48" s="132"/>
      <c r="JW48" s="132"/>
      <c r="JX48" s="132"/>
      <c r="JY48" s="4"/>
      <c r="JZ48" s="4"/>
      <c r="KA48" s="4"/>
      <c r="KB48" s="4"/>
      <c r="KC48" s="4"/>
    </row>
    <row r="49" spans="1:289" ht="16.5" x14ac:dyDescent="0.35">
      <c r="A49" s="155"/>
      <c r="B49" s="156"/>
      <c r="C49" s="157"/>
      <c r="D49" s="125"/>
      <c r="E49" s="126"/>
      <c r="F49" s="127"/>
      <c r="G49" s="128">
        <f t="shared" ca="1" si="197"/>
        <v>1433</v>
      </c>
      <c r="H49" s="129"/>
      <c r="I49" s="129"/>
      <c r="J49" s="129"/>
      <c r="K49" s="129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2"/>
      <c r="AS49" s="133">
        <f>COUNTIF(AY49:BZ49,"&lt;&gt;0")</f>
        <v>28</v>
      </c>
      <c r="AT49" s="199"/>
      <c r="AU49" s="200"/>
      <c r="AV49" s="136">
        <f>COUNTIF(CA49:CH49,"&lt;&gt;0")</f>
        <v>8</v>
      </c>
      <c r="AW49" s="137" t="e">
        <f>IF(#REF!="","",IF(HF49=1,"強化会入会後1年未満",IF(AV49&lt;2,"強化会参加数不足",IF(EH49&lt;150,EH49,"出場回数不足"))))</f>
        <v>#REF!</v>
      </c>
      <c r="AX49" s="137" t="e">
        <f>IF(COUNTIF(#REF!,"&gt;0")&gt;0,SUM(#REF!)/COUNTIF(#REF!,"&gt;0"),0)</f>
        <v>#REF!</v>
      </c>
      <c r="AY49" s="138" t="e">
        <f>IF(#REF!-H$4&gt;0,0,IF(DATEDIF(#REF!,H$4,"m")&lt;12,0,IF(#REF!="",0,1)))</f>
        <v>#REF!</v>
      </c>
      <c r="AZ49" s="138" t="e">
        <f>IF(#REF!-I$4&gt;0,0,IF(DATEDIF(#REF!,I$4,"m")&lt;12,0,IF(#REF!="",0,1)))</f>
        <v>#REF!</v>
      </c>
      <c r="BA49" s="138" t="e">
        <f>IF(#REF!-J$4&gt;0,0,IF(DATEDIF(#REF!,J$4,"m")&lt;12,0,IF(#REF!="",0,1)))</f>
        <v>#REF!</v>
      </c>
      <c r="BB49" s="138" t="e">
        <f>IF(#REF!-K$4&gt;0,0,IF(DATEDIF(#REF!,K$4,"m")&lt;12,0,IF(#REF!="",0,1)))</f>
        <v>#REF!</v>
      </c>
      <c r="BC49" s="138" t="e">
        <f>IF(#REF!-L$4&gt;0,0,IF(DATEDIF(#REF!,L$4,"m")&lt;12,0,IF(#REF!="",0,1)))</f>
        <v>#REF!</v>
      </c>
      <c r="BD49" s="138" t="e">
        <f>IF(#REF!-M$4&gt;0,0,IF(DATEDIF(#REF!,M$4,"m")&lt;12,0,IF(#REF!="",0,1)))</f>
        <v>#REF!</v>
      </c>
      <c r="BE49" s="138" t="e">
        <f>IF(#REF!-N$4&gt;0,0,IF(DATEDIF(#REF!,N$4,"m")&lt;12,0,IF(#REF!="",0,1)))</f>
        <v>#REF!</v>
      </c>
      <c r="BF49" s="138" t="e">
        <f>IF(#REF!-O$4&gt;0,0,IF(DATEDIF(#REF!,O$4,"m")&lt;12,0,IF(#REF!="",0,1)))</f>
        <v>#REF!</v>
      </c>
      <c r="BG49" s="138" t="e">
        <f>IF(#REF!-P$4&gt;0,0,IF(DATEDIF(#REF!,P$4,"m")&lt;12,0,IF(#REF!="",0,1)))</f>
        <v>#REF!</v>
      </c>
      <c r="BH49" s="138" t="e">
        <f>IF(#REF!-Q$4&gt;0,0,IF(DATEDIF(#REF!,Q$4,"m")&lt;12,0,IF(#REF!="",0,1)))</f>
        <v>#REF!</v>
      </c>
      <c r="BI49" s="138" t="e">
        <f>IF(#REF!-R$4&gt;0,0,IF(DATEDIF(#REF!,R$4,"m")&lt;12,0,IF(#REF!="",0,1)))</f>
        <v>#REF!</v>
      </c>
      <c r="BJ49" s="138" t="e">
        <f>IF(#REF!-S$4&gt;0,0,IF(DATEDIF(#REF!,S$4,"m")&lt;12,0,IF(#REF!="",0,1)))</f>
        <v>#REF!</v>
      </c>
      <c r="BK49" s="138" t="e">
        <f>IF(#REF!-T$4&gt;0,0,IF(DATEDIF(#REF!,T$4,"m")&lt;12,0,IF(#REF!="",0,1)))</f>
        <v>#REF!</v>
      </c>
      <c r="BL49" s="138" t="e">
        <f>IF(#REF!-U$4&gt;0,0,IF(DATEDIF(#REF!,U$4,"m")&lt;12,0,IF(#REF!="",0,1)))</f>
        <v>#REF!</v>
      </c>
      <c r="BM49" s="138" t="e">
        <f>IF(#REF!-V$4&gt;0,0,IF(DATEDIF(#REF!,V$4,"m")&lt;12,0,IF(#REF!="",0,1)))</f>
        <v>#REF!</v>
      </c>
      <c r="BN49" s="138" t="e">
        <f>IF(#REF!-W$4&gt;0,0,IF(DATEDIF(#REF!,W$4,"m")&lt;12,0,IF(#REF!="",0,1)))</f>
        <v>#REF!</v>
      </c>
      <c r="BO49" s="138" t="e">
        <f>IF(#REF!-X$4&gt;0,0,IF(DATEDIF(#REF!,X$4,"m")&lt;12,0,IF(#REF!="",0,1)))</f>
        <v>#REF!</v>
      </c>
      <c r="BP49" s="138" t="e">
        <f>IF(#REF!-Y$4&gt;0,0,IF(DATEDIF(#REF!,Y$4,"m")&lt;12,0,IF(#REF!="",0,1)))</f>
        <v>#REF!</v>
      </c>
      <c r="BQ49" s="138" t="e">
        <f>IF(#REF!-Z$4&gt;0,0,IF(DATEDIF(#REF!,Z$4,"m")&lt;12,0,IF(#REF!="",0,1)))</f>
        <v>#REF!</v>
      </c>
      <c r="BR49" s="138" t="e">
        <f>IF(#REF!-AA$4&gt;0,0,IF(DATEDIF(#REF!,AA$4,"m")&lt;12,0,IF(#REF!="",0,1)))</f>
        <v>#REF!</v>
      </c>
      <c r="BS49" s="138" t="e">
        <f>IF(#REF!-AB$4&gt;0,0,IF(DATEDIF(#REF!,AB$4,"m")&lt;12,0,IF(#REF!="",0,1)))</f>
        <v>#REF!</v>
      </c>
      <c r="BT49" s="138" t="e">
        <f>IF(#REF!-AC$4&gt;0,0,IF(DATEDIF(#REF!,AC$4,"m")&lt;12,0,IF(#REF!="",0,1)))</f>
        <v>#REF!</v>
      </c>
      <c r="BU49" s="138" t="e">
        <f>IF(#REF!-AD$4&gt;0,0,IF(DATEDIF(#REF!,AD$4,"m")&lt;12,0,IF(#REF!="",0,1)))</f>
        <v>#REF!</v>
      </c>
      <c r="BV49" s="138" t="e">
        <f>IF(#REF!-AE$4&gt;0,0,IF(DATEDIF(#REF!,AE$4,"m")&lt;12,0,IF(#REF!="",0,1)))</f>
        <v>#REF!</v>
      </c>
      <c r="BW49" s="138" t="e">
        <f>IF(#REF!-AF$4&gt;0,0,IF(DATEDIF(#REF!,AF$4,"m")&lt;12,0,IF(#REF!="",0,1)))</f>
        <v>#REF!</v>
      </c>
      <c r="BX49" s="138" t="e">
        <f>IF(#REF!-AG$4&gt;0,0,IF(DATEDIF(#REF!,AG$4,"m")&lt;12,0,IF(#REF!="",0,1)))</f>
        <v>#REF!</v>
      </c>
      <c r="BY49" s="138" t="e">
        <f>IF(#REF!-AH$4&gt;0,0,IF(DATEDIF(#REF!,AH$4,"m")&lt;12,0,IF(#REF!="",0,1)))</f>
        <v>#REF!</v>
      </c>
      <c r="BZ49" s="138" t="e">
        <f>IF(#REF!-AI$4&gt;0,0,IF(DATEDIF(#REF!,AI$4,"m")&lt;12,0,IF(#REF!="",0,1)))</f>
        <v>#REF!</v>
      </c>
      <c r="CA49" s="138" t="e">
        <f>IF(#REF!-AJ$4&gt;0,0,IF(DATEDIF(#REF!,AJ$4,"m")&lt;12,0,IF(#REF!="",0,1)))</f>
        <v>#REF!</v>
      </c>
      <c r="CB49" s="138" t="e">
        <f>IF(#REF!-AK$4&gt;0,0,IF(DATEDIF(#REF!,AK$4,"m")&lt;12,0,IF(#REF!="",0,1)))</f>
        <v>#REF!</v>
      </c>
      <c r="CC49" s="138" t="e">
        <f>IF(#REF!-AL$4&gt;0,0,IF(DATEDIF(#REF!,AL$4,"m")&lt;12,0,IF(#REF!="",0,1)))</f>
        <v>#REF!</v>
      </c>
      <c r="CD49" s="138" t="e">
        <f>IF(#REF!-AM$4&gt;0,0,IF(DATEDIF(#REF!,AM$4,"m")&lt;12,0,IF(#REF!="",0,1)))</f>
        <v>#REF!</v>
      </c>
      <c r="CE49" s="138" t="e">
        <f>IF(#REF!-AN$4&gt;0,0,IF(DATEDIF(#REF!,AN$4,"m")&lt;12,0,IF(#REF!="",0,1)))</f>
        <v>#REF!</v>
      </c>
      <c r="CF49" s="138" t="e">
        <f>IF(#REF!-AO$4&gt;0,0,IF(DATEDIF(#REF!,AO$4,"m")&lt;12,0,IF(#REF!="",0,1)))</f>
        <v>#REF!</v>
      </c>
      <c r="CG49" s="138" t="e">
        <f>IF(#REF!-AP$4&gt;0,0,IF(DATEDIF(#REF!,AP$4,"m")&lt;12,0,IF(#REF!="",0,1)))</f>
        <v>#REF!</v>
      </c>
      <c r="CH49" s="138" t="e">
        <f>IF(#REF!-AQ$4&gt;0,0,IF(DATEDIF(#REF!,AQ$4,"m")&lt;12,0,IF(#REF!="",0,1)))</f>
        <v>#REF!</v>
      </c>
      <c r="CI49" s="138" t="e">
        <f t="shared" si="100"/>
        <v>#REF!</v>
      </c>
      <c r="CJ49" s="138" t="e">
        <f t="shared" si="101"/>
        <v>#REF!</v>
      </c>
      <c r="CK49" s="138" t="e">
        <f t="shared" si="102"/>
        <v>#REF!</v>
      </c>
      <c r="CL49" s="138" t="e">
        <f t="shared" si="103"/>
        <v>#REF!</v>
      </c>
      <c r="CM49" s="139" t="e">
        <f t="shared" si="406"/>
        <v>#REF!</v>
      </c>
      <c r="CN49" s="139" t="e">
        <f t="shared" si="406"/>
        <v>#REF!</v>
      </c>
      <c r="CO49" s="139" t="e">
        <f t="shared" si="406"/>
        <v>#REF!</v>
      </c>
      <c r="CP49" s="139" t="e">
        <f t="shared" si="406"/>
        <v>#REF!</v>
      </c>
      <c r="CQ49" s="139" t="e">
        <f t="shared" si="406"/>
        <v>#REF!</v>
      </c>
      <c r="CR49" s="139" t="e">
        <f t="shared" si="406"/>
        <v>#REF!</v>
      </c>
      <c r="CS49" s="139" t="e">
        <f t="shared" si="406"/>
        <v>#REF!</v>
      </c>
      <c r="CT49" s="139" t="e">
        <f t="shared" si="406"/>
        <v>#REF!</v>
      </c>
      <c r="CU49" s="139" t="e">
        <f t="shared" si="406"/>
        <v>#REF!</v>
      </c>
      <c r="CV49" s="139" t="e">
        <f t="shared" si="406"/>
        <v>#REF!</v>
      </c>
      <c r="CW49" s="139" t="e">
        <f t="shared" si="407"/>
        <v>#REF!</v>
      </c>
      <c r="CX49" s="139" t="e">
        <f t="shared" si="407"/>
        <v>#REF!</v>
      </c>
      <c r="CY49" s="139" t="e">
        <f t="shared" si="407"/>
        <v>#REF!</v>
      </c>
      <c r="CZ49" s="139" t="e">
        <f t="shared" si="407"/>
        <v>#REF!</v>
      </c>
      <c r="DA49" s="139" t="e">
        <f t="shared" si="407"/>
        <v>#REF!</v>
      </c>
      <c r="DB49" s="139" t="e">
        <f t="shared" si="407"/>
        <v>#REF!</v>
      </c>
      <c r="DC49" s="139" t="e">
        <f t="shared" si="407"/>
        <v>#REF!</v>
      </c>
      <c r="DD49" s="139" t="e">
        <f t="shared" si="407"/>
        <v>#REF!</v>
      </c>
      <c r="DE49" s="139" t="e">
        <f t="shared" si="407"/>
        <v>#REF!</v>
      </c>
      <c r="DF49" s="139" t="e">
        <f t="shared" si="407"/>
        <v>#REF!</v>
      </c>
      <c r="DG49" s="139" t="e">
        <f t="shared" si="408"/>
        <v>#REF!</v>
      </c>
      <c r="DH49" s="139" t="e">
        <f t="shared" si="408"/>
        <v>#REF!</v>
      </c>
      <c r="DI49" s="139" t="e">
        <f t="shared" si="408"/>
        <v>#REF!</v>
      </c>
      <c r="DJ49" s="139" t="e">
        <f t="shared" si="408"/>
        <v>#REF!</v>
      </c>
      <c r="DK49" s="139" t="e">
        <f t="shared" si="408"/>
        <v>#REF!</v>
      </c>
      <c r="DL49" s="139" t="e">
        <f t="shared" si="408"/>
        <v>#REF!</v>
      </c>
      <c r="DM49" s="139" t="e">
        <f t="shared" si="408"/>
        <v>#REF!</v>
      </c>
      <c r="DN49" s="139" t="e">
        <f t="shared" si="408"/>
        <v>#REF!</v>
      </c>
      <c r="DO49" s="139" t="e">
        <f t="shared" si="408"/>
        <v>#REF!</v>
      </c>
      <c r="DP49" s="139" t="e">
        <f t="shared" si="408"/>
        <v>#REF!</v>
      </c>
      <c r="DQ49" s="140" t="e">
        <f t="shared" si="104"/>
        <v>#REF!</v>
      </c>
      <c r="DR49" s="140" t="e">
        <f t="shared" si="105"/>
        <v>#REF!</v>
      </c>
      <c r="DS49" s="140" t="e">
        <f t="shared" si="106"/>
        <v>#REF!</v>
      </c>
      <c r="DT49" s="140" t="e">
        <f t="shared" si="107"/>
        <v>#REF!</v>
      </c>
      <c r="DU49" s="141" t="e">
        <f t="shared" si="108"/>
        <v>#REF!</v>
      </c>
      <c r="DV49" s="139" t="e">
        <f t="shared" si="109"/>
        <v>#REF!</v>
      </c>
      <c r="DW49" s="139" t="e">
        <f t="shared" si="110"/>
        <v>#REF!</v>
      </c>
      <c r="DX49" s="139" t="e">
        <f t="shared" si="111"/>
        <v>#REF!</v>
      </c>
      <c r="DY49" s="139" t="e">
        <f t="shared" si="112"/>
        <v>#REF!</v>
      </c>
      <c r="DZ49" s="139" t="e">
        <f t="shared" si="113"/>
        <v>#REF!</v>
      </c>
      <c r="EA49" s="139" t="e">
        <f t="shared" si="114"/>
        <v>#REF!</v>
      </c>
      <c r="EB49" s="139" t="e">
        <f t="shared" si="115"/>
        <v>#REF!</v>
      </c>
      <c r="EC49" s="139" t="e">
        <f t="shared" si="116"/>
        <v>#REF!</v>
      </c>
      <c r="ED49" s="141" t="e">
        <f t="shared" si="117"/>
        <v>#REF!</v>
      </c>
      <c r="EE49" s="142">
        <f t="shared" si="118"/>
        <v>8</v>
      </c>
      <c r="EF49" s="143" t="e">
        <f>IF(#REF!="","",IF(EE49&lt;5,"出場回数不足",IF(CK49=1,ED49,"出場回数不足")))</f>
        <v>#REF!</v>
      </c>
      <c r="EG49" s="192" t="e">
        <f t="shared" si="120"/>
        <v>#REF!</v>
      </c>
      <c r="EH49" s="192" t="e">
        <f t="shared" si="396"/>
        <v>#REF!</v>
      </c>
      <c r="EI49" s="139" t="e">
        <f>IF(AY49=0,500,IF(#REF!="",500,#REF!))</f>
        <v>#REF!</v>
      </c>
      <c r="EJ49" s="139" t="e">
        <f>IF(AZ49=0,500,IF(#REF!="",500,#REF!))</f>
        <v>#REF!</v>
      </c>
      <c r="EK49" s="139" t="e">
        <f>IF(BA49=0,500,IF(#REF!="",500,#REF!))</f>
        <v>#REF!</v>
      </c>
      <c r="EL49" s="139" t="e">
        <f>IF(BB49=0,500,IF(#REF!="",500,#REF!))</f>
        <v>#REF!</v>
      </c>
      <c r="EM49" s="139" t="e">
        <f>IF(BC49=0,500,IF(#REF!="",500,#REF!))</f>
        <v>#REF!</v>
      </c>
      <c r="EN49" s="139" t="e">
        <f>IF(BD49=0,500,IF(#REF!="",500,#REF!))</f>
        <v>#REF!</v>
      </c>
      <c r="EO49" s="139" t="e">
        <f>IF(BE49=0,500,IF(#REF!="",500,#REF!))</f>
        <v>#REF!</v>
      </c>
      <c r="EP49" s="139" t="e">
        <f>IF(BF49=0,500,IF(#REF!="",500,#REF!))</f>
        <v>#REF!</v>
      </c>
      <c r="EQ49" s="139" t="e">
        <f>IF(BG49=0,500,IF(#REF!="",500,#REF!))</f>
        <v>#REF!</v>
      </c>
      <c r="ER49" s="139" t="e">
        <f>IF(BH49=0,500,IF(#REF!="",500,#REF!))</f>
        <v>#REF!</v>
      </c>
      <c r="ES49" s="139" t="e">
        <f>IF(BI49=0,500,IF(#REF!="",500,#REF!))</f>
        <v>#REF!</v>
      </c>
      <c r="ET49" s="139" t="e">
        <f>IF(BJ49=0,500,IF(#REF!="",500,#REF!))</f>
        <v>#REF!</v>
      </c>
      <c r="EU49" s="139" t="e">
        <f>IF(BK49=0,500,IF(#REF!="",500,#REF!))</f>
        <v>#REF!</v>
      </c>
      <c r="EV49" s="139" t="e">
        <f>IF(BL49=0,500,IF(#REF!="",500,#REF!))</f>
        <v>#REF!</v>
      </c>
      <c r="EW49" s="139" t="e">
        <f>IF(BM49=0,500,IF(#REF!="",500,#REF!))</f>
        <v>#REF!</v>
      </c>
      <c r="EX49" s="139" t="e">
        <f>IF(BN49=0,500,IF(#REF!="",500,#REF!))</f>
        <v>#REF!</v>
      </c>
      <c r="EY49" s="139" t="e">
        <f>IF(BO49=0,500,IF(#REF!="",500,#REF!))</f>
        <v>#REF!</v>
      </c>
      <c r="EZ49" s="139" t="e">
        <f>IF(BP49=0,500,IF(#REF!="",500,#REF!))</f>
        <v>#REF!</v>
      </c>
      <c r="FA49" s="139" t="e">
        <f>IF(BQ49=0,500,IF(#REF!="",500,#REF!))</f>
        <v>#REF!</v>
      </c>
      <c r="FB49" s="139" t="e">
        <f>IF(BR49=0,500,IF(#REF!="",500,#REF!))</f>
        <v>#REF!</v>
      </c>
      <c r="FC49" s="139" t="e">
        <f>IF(BS49=0,500,IF(#REF!="",500,#REF!))</f>
        <v>#REF!</v>
      </c>
      <c r="FD49" s="139" t="e">
        <f>IF(BT49=0,500,IF(#REF!="",500,#REF!))</f>
        <v>#REF!</v>
      </c>
      <c r="FE49" s="139" t="e">
        <f>IF(BU49=0,500,IF(#REF!="",500,#REF!))</f>
        <v>#REF!</v>
      </c>
      <c r="FF49" s="139" t="e">
        <f>IF(BV49=0,500,IF(#REF!="",500,#REF!))</f>
        <v>#REF!</v>
      </c>
      <c r="FG49" s="139" t="e">
        <f>IF(BW49=0,500,IF(#REF!="",500,#REF!))</f>
        <v>#REF!</v>
      </c>
      <c r="FH49" s="139" t="e">
        <f>IF(BX49=0,500,IF(#REF!="",500,#REF!))</f>
        <v>#REF!</v>
      </c>
      <c r="FI49" s="139" t="e">
        <f>IF(BY49=0,500,IF(#REF!="",500,#REF!))</f>
        <v>#REF!</v>
      </c>
      <c r="FJ49" s="139" t="e">
        <f>IF(BZ49=0,500,IF(#REF!="",500,#REF!))</f>
        <v>#REF!</v>
      </c>
      <c r="FK49" s="139" t="e">
        <f t="shared" si="418"/>
        <v>#REF!</v>
      </c>
      <c r="FL49" s="139" t="e">
        <f t="shared" si="418"/>
        <v>#REF!</v>
      </c>
      <c r="FM49" s="139" t="e">
        <f t="shared" si="418"/>
        <v>#REF!</v>
      </c>
      <c r="FN49" s="139" t="e">
        <f t="shared" si="418"/>
        <v>#REF!</v>
      </c>
      <c r="FO49" s="139" t="e">
        <f t="shared" si="418"/>
        <v>#REF!</v>
      </c>
      <c r="FP49" s="139" t="e">
        <f t="shared" si="418"/>
        <v>#REF!</v>
      </c>
      <c r="FQ49" s="139" t="e">
        <f t="shared" si="418"/>
        <v>#REF!</v>
      </c>
      <c r="FR49" s="139" t="e">
        <f t="shared" si="418"/>
        <v>#REF!</v>
      </c>
      <c r="FS49" s="139" t="e">
        <f t="shared" si="418"/>
        <v>#REF!</v>
      </c>
      <c r="FT49" s="139" t="e">
        <f t="shared" si="418"/>
        <v>#REF!</v>
      </c>
      <c r="FU49" s="139" t="e">
        <f t="shared" si="418"/>
        <v>#REF!</v>
      </c>
      <c r="FV49" s="139" t="e">
        <f t="shared" si="418"/>
        <v>#REF!</v>
      </c>
      <c r="FW49" s="139" t="e">
        <f t="shared" si="418"/>
        <v>#REF!</v>
      </c>
      <c r="FX49" s="139" t="e">
        <f t="shared" si="418"/>
        <v>#REF!</v>
      </c>
      <c r="FY49" s="139" t="e">
        <f t="shared" si="418"/>
        <v>#REF!</v>
      </c>
      <c r="FZ49" s="139" t="e">
        <f t="shared" si="418"/>
        <v>#REF!</v>
      </c>
      <c r="GA49" s="139" t="e">
        <f t="shared" si="416"/>
        <v>#REF!</v>
      </c>
      <c r="GB49" s="139" t="e">
        <f t="shared" si="416"/>
        <v>#REF!</v>
      </c>
      <c r="GC49" s="139" t="e">
        <f t="shared" si="416"/>
        <v>#REF!</v>
      </c>
      <c r="GD49" s="139" t="e">
        <f t="shared" si="416"/>
        <v>#REF!</v>
      </c>
      <c r="GE49" s="139" t="e">
        <f t="shared" si="416"/>
        <v>#REF!</v>
      </c>
      <c r="GF49" s="139" t="e">
        <f t="shared" si="416"/>
        <v>#REF!</v>
      </c>
      <c r="GG49" s="139" t="e">
        <f t="shared" si="416"/>
        <v>#REF!</v>
      </c>
      <c r="GH49" s="139" t="e">
        <f t="shared" si="416"/>
        <v>#REF!</v>
      </c>
      <c r="GI49" s="139" t="e">
        <f t="shared" si="416"/>
        <v>#REF!</v>
      </c>
      <c r="GJ49" s="139" t="e">
        <f t="shared" si="416"/>
        <v>#REF!</v>
      </c>
      <c r="GK49" s="139" t="e">
        <f t="shared" si="416"/>
        <v>#REF!</v>
      </c>
      <c r="GL49" s="139" t="e">
        <f t="shared" si="416"/>
        <v>#REF!</v>
      </c>
      <c r="GM49" s="139" t="e">
        <f t="shared" si="403"/>
        <v>#REF!</v>
      </c>
      <c r="GN49" s="139" t="e">
        <f t="shared" si="403"/>
        <v>#REF!</v>
      </c>
      <c r="GO49" s="139" t="e">
        <f t="shared" si="403"/>
        <v>#REF!</v>
      </c>
      <c r="GP49" s="139" t="e">
        <f t="shared" si="403"/>
        <v>#REF!</v>
      </c>
      <c r="GQ49" s="139" t="e">
        <f t="shared" si="403"/>
        <v>#REF!</v>
      </c>
      <c r="GR49" s="139" t="e">
        <f t="shared" si="403"/>
        <v>#REF!</v>
      </c>
      <c r="GS49" s="139" t="e">
        <f t="shared" si="403"/>
        <v>#REF!</v>
      </c>
      <c r="GT49" s="139" t="e">
        <f t="shared" si="403"/>
        <v>#REF!</v>
      </c>
      <c r="GU49" s="139" t="e">
        <f>IF(CA49=0,500,IF(#REF!="",500,#REF!))</f>
        <v>#REF!</v>
      </c>
      <c r="GV49" s="139" t="e">
        <f>IF(CB49=0,500,IF(#REF!="",500,#REF!))</f>
        <v>#REF!</v>
      </c>
      <c r="GW49" s="139" t="e">
        <f>IF(CC49=0,500,IF(#REF!="",500,#REF!))</f>
        <v>#REF!</v>
      </c>
      <c r="GX49" s="139" t="e">
        <f>IF(CD49=0,500,IF(#REF!="",500,#REF!))</f>
        <v>#REF!</v>
      </c>
      <c r="GY49" s="139" t="e">
        <f>IF(CE49=0,500,IF(#REF!="",500,#REF!))</f>
        <v>#REF!</v>
      </c>
      <c r="GZ49" s="139" t="e">
        <f>IF(CF49=0,500,IF(#REF!="",500,#REF!))</f>
        <v>#REF!</v>
      </c>
      <c r="HA49" s="139" t="e">
        <f>IF(CG49=0,500,IF(#REF!="",500,#REF!))</f>
        <v>#REF!</v>
      </c>
      <c r="HB49" s="139" t="e">
        <f>IF(CH49=0,500,IF(#REF!="",500,#REF!))</f>
        <v>#REF!</v>
      </c>
      <c r="HC49" s="139"/>
      <c r="HD49" s="139" t="e">
        <f>IF(AV49&lt;2,0,IF(EH49&gt;=150,0,IF(AT49="※",1,0)))</f>
        <v>#REF!</v>
      </c>
      <c r="HE49" s="139">
        <f>IF(AU49="※",1,0)</f>
        <v>0</v>
      </c>
      <c r="HF49" s="138" t="e">
        <f ca="1">IF(DATEDIF(#REF!,$A$1,"m")&lt;12,1,0)</f>
        <v>#REF!</v>
      </c>
      <c r="HG49" s="145" t="e">
        <f t="shared" si="397"/>
        <v>#REF!</v>
      </c>
      <c r="HH49" s="145"/>
      <c r="HI49" s="139" t="e">
        <f>IF(#REF!="A",$HG49,"除外")</f>
        <v>#REF!</v>
      </c>
      <c r="HJ49" s="146" t="e">
        <f t="shared" si="163"/>
        <v>#REF!</v>
      </c>
      <c r="HK49" s="146" t="e">
        <f t="shared" si="164"/>
        <v>#REF!</v>
      </c>
      <c r="HL49" s="146" t="e">
        <f t="shared" si="165"/>
        <v>#REF!</v>
      </c>
      <c r="HM49" s="146" t="e">
        <f ca="1">RANK(HU49,HU$5:HU$64,1)*1000000+RANK(HL49,HL$5:HL$64,1)*10000+RANK(HK49,HK$5:HK$64,1)*100-$AS49*0.01+ROW()/10000</f>
        <v>#REF!</v>
      </c>
      <c r="HN49" s="146" t="e">
        <f ca="1">RANK(HV49,HV$5:HV$64,1)*100000000+RANK(HU49,HU$5:HU$64,1)*1000000+RANK(HL49,HL$5:HL$64,1)*10000+RANK(HK49,HK$5:HK$64,1)*100+HF49-$AS49*0.01+ROW()/10000</f>
        <v>#REF!</v>
      </c>
      <c r="HO49" s="139" t="e">
        <f t="shared" si="398"/>
        <v>#REF!</v>
      </c>
      <c r="HP49" s="139" t="e">
        <f t="shared" si="169"/>
        <v>#REF!</v>
      </c>
      <c r="HQ49" s="139" t="e">
        <f>+#REF!</f>
        <v>#REF!</v>
      </c>
      <c r="HR49" s="147" t="e">
        <f t="shared" si="399"/>
        <v>#REF!</v>
      </c>
      <c r="HS49" s="148" t="e">
        <f>IF(AV49&gt;=2,IF(HR49&lt;HS$4,HR49,"資格基準未達"),"資格基準未達")</f>
        <v>#REF!</v>
      </c>
      <c r="HT49" s="141" t="e">
        <f ca="1">IF(HF49=1,"強化会入会後1年未満",IF($AV49&lt;2,"強化会参加数不足",IF(HE49=1,"辞退等により対象外",IF($CL49=1,"資格充足（"&amp;$CI49+CJ49&amp;"回出場）",IF($CK49=1,"暫定 "&amp;TEXT($EF49,"0.000")&amp;" ("&amp;$CI49+CJ49&amp;"回出場)",TEXT($EF49,"0.000")&amp;"("&amp;$CI49+CJ49&amp;"回出場)")))))</f>
        <v>#REF!</v>
      </c>
      <c r="HU49" s="148" t="e">
        <f ca="1">IF(AV49&lt;2,HR49+2000,IF($HF49=1,HR49+3000,IF(HD49=1,HR49-300,HR49)))</f>
        <v>#REF!</v>
      </c>
      <c r="HV49" s="148" t="e">
        <f t="shared" ca="1" si="174"/>
        <v>#REF!</v>
      </c>
      <c r="HW49" s="139" t="e">
        <f t="shared" si="56"/>
        <v>#REF!</v>
      </c>
      <c r="HX49" s="146" t="e">
        <f t="shared" si="175"/>
        <v>#REF!</v>
      </c>
      <c r="HY49" s="149" t="e">
        <f t="shared" si="176"/>
        <v>#REF!</v>
      </c>
      <c r="HZ49" s="139" t="e">
        <f>SMALL(($EI49:$EK49,$EM49:$FJ49),HZ$4)</f>
        <v>#REF!</v>
      </c>
      <c r="IA49" s="139" t="e">
        <f>SMALL(($EI49:$EK49,$EM49:$FJ49),IA$4)</f>
        <v>#REF!</v>
      </c>
      <c r="IB49" s="139" t="e">
        <f>SMALL(($EI49:$EK49,$EM49:$FJ49),IB$4)</f>
        <v>#REF!</v>
      </c>
      <c r="IC49" s="139" t="e">
        <f>SMALL(($EI49:$EK49,$EM49:$FJ49),IC$4)</f>
        <v>#REF!</v>
      </c>
      <c r="ID49" s="139" t="e">
        <f>SMALL(($EI49:$EK49,$EM49:$FJ49),ID$4)</f>
        <v>#REF!</v>
      </c>
      <c r="IE49" s="139" t="e">
        <f t="shared" si="404"/>
        <v>#REF!</v>
      </c>
      <c r="IF49" s="139" t="e">
        <f t="shared" si="404"/>
        <v>#REF!</v>
      </c>
      <c r="IG49" s="139"/>
      <c r="IH49" s="139" t="e">
        <f t="shared" si="178"/>
        <v>#REF!</v>
      </c>
      <c r="II49" s="139"/>
      <c r="IJ49" s="139" t="e">
        <f>IF(#REF!="B",$HG49,"除外")</f>
        <v>#REF!</v>
      </c>
      <c r="IK49" s="146" t="e">
        <f t="shared" si="400"/>
        <v>#REF!</v>
      </c>
      <c r="IL49" s="146" t="e">
        <f t="shared" si="181"/>
        <v>#REF!</v>
      </c>
      <c r="IM49" s="146" t="e">
        <f t="shared" si="182"/>
        <v>#REF!</v>
      </c>
      <c r="IN49" s="146" t="e">
        <f ca="1">RANK(IV49,IV$5:IV$64,1)*1000000+RANK(IM49,IM$5:IM$64,1)*10000+RANK(IL49,IL$5:IL$64,1)*100-$AS49*0.01+ROW()/10000</f>
        <v>#REF!</v>
      </c>
      <c r="IO49" s="146" t="e">
        <f ca="1">RANK(IW49,IW$5:IW$64,1)*100000000+RANK(IV49,IV$5:IV$64,1)*1000000+RANK(IM49,IM$5:IM$64,1)*10000+RANK(IL49,IL$5:IL$64,1)*100+HF49-$AS49*0.01+ROW()/10000</f>
        <v>#REF!</v>
      </c>
      <c r="IP49" s="139" t="e">
        <f t="shared" si="401"/>
        <v>#REF!</v>
      </c>
      <c r="IQ49" s="139" t="e">
        <f t="shared" si="185"/>
        <v>#REF!</v>
      </c>
      <c r="IR49" s="139" t="e">
        <f>+#REF!</f>
        <v>#REF!</v>
      </c>
      <c r="IS49" s="150" t="e">
        <f t="shared" si="402"/>
        <v>#REF!</v>
      </c>
      <c r="IT49" s="139" t="e">
        <f>IF($AV49&gt;=2,IF(IS49&lt;IT$4,IS49,"資格基準未達"),"資格基準未達")</f>
        <v>#REF!</v>
      </c>
      <c r="IU49" s="141" t="e">
        <f ca="1">IF(HF49=1,"強化会入会後1年未満",IF($AV49&lt;2,"強化会参加数不足",IF($HE49=1,"辞退等により対象外",IF($CL49=1,"資格充足（"&amp;CI49+CJ49&amp;"回出場）",IF($CK49=1,"暫定 "&amp;TEXT($EF49,"0.000")&amp;" ("&amp;$CI49+CJ49&amp;"回出場)",TEXT($EF49,"0.000")&amp;"("&amp;$CI49+CJ49&amp;"回出場)")))))</f>
        <v>#REF!</v>
      </c>
      <c r="IV49" s="147" t="e">
        <f ca="1">IF(AV49&lt;2,IS49+2000,IF($HF49=1,IS49+3000,IF($HD49=1,IS49-300,IS49)))</f>
        <v>#REF!</v>
      </c>
      <c r="IW49" s="147" t="e">
        <f t="shared" ca="1" si="190"/>
        <v>#REF!</v>
      </c>
      <c r="IX49" s="141" t="e">
        <f>IF(#REF!="B",HY49,"")</f>
        <v>#REF!</v>
      </c>
      <c r="IY49" s="141" t="e">
        <f t="shared" si="242"/>
        <v>#REF!</v>
      </c>
      <c r="IZ49" s="146" t="e">
        <f t="shared" si="192"/>
        <v>#REF!</v>
      </c>
      <c r="JA49" s="139" t="e">
        <f t="shared" si="193"/>
        <v>#REF!</v>
      </c>
      <c r="JB49" s="132"/>
      <c r="JC49" s="160">
        <v>19</v>
      </c>
      <c r="JD49" s="161" t="e">
        <f t="shared" si="386"/>
        <v>#REF!</v>
      </c>
      <c r="JE49" s="162" t="e">
        <f t="shared" si="387"/>
        <v>#REF!</v>
      </c>
      <c r="JF49" s="162" t="e">
        <f t="shared" si="388"/>
        <v>#REF!</v>
      </c>
      <c r="JG49" s="162" t="e">
        <f t="shared" si="389"/>
        <v>#REF!</v>
      </c>
      <c r="JH49" s="162" t="e">
        <f t="shared" si="390"/>
        <v>#REF!</v>
      </c>
      <c r="JI49" s="163" t="str">
        <f t="shared" si="376"/>
        <v/>
      </c>
      <c r="JJ49" s="132"/>
      <c r="JK49" s="160">
        <v>19</v>
      </c>
      <c r="JL49" s="160" t="e">
        <f t="shared" si="391"/>
        <v>#REF!</v>
      </c>
      <c r="JM49" s="185" t="e">
        <f t="shared" si="392"/>
        <v>#REF!</v>
      </c>
      <c r="JN49" s="163" t="e">
        <f t="shared" si="393"/>
        <v>#REF!</v>
      </c>
      <c r="JO49" s="185" t="e">
        <f t="shared" si="394"/>
        <v>#REF!</v>
      </c>
      <c r="JP49" s="162" t="e">
        <f t="shared" si="381"/>
        <v>#N/A</v>
      </c>
      <c r="JQ49" s="163" t="str">
        <f t="shared" si="382"/>
        <v/>
      </c>
      <c r="JR49" s="132"/>
      <c r="JS49" s="132"/>
      <c r="JT49" s="132"/>
      <c r="JU49" s="132"/>
      <c r="JV49" s="132"/>
      <c r="JW49" s="132"/>
      <c r="JX49" s="132"/>
      <c r="JY49" s="4"/>
      <c r="JZ49" s="4"/>
      <c r="KA49" s="4"/>
      <c r="KB49" s="4"/>
      <c r="KC49" s="4"/>
    </row>
    <row r="50" spans="1:289" ht="16.5" x14ac:dyDescent="0.35">
      <c r="A50" s="155"/>
      <c r="B50" s="156"/>
      <c r="C50" s="157"/>
      <c r="D50" s="182"/>
      <c r="E50" s="183"/>
      <c r="F50" s="184"/>
      <c r="G50" s="128">
        <f t="shared" ca="1" si="197"/>
        <v>1433</v>
      </c>
      <c r="H50" s="129"/>
      <c r="I50" s="129"/>
      <c r="J50" s="129"/>
      <c r="K50" s="129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2"/>
      <c r="AS50" s="133">
        <f t="shared" ref="AS50:AS62" si="419">COUNTIF(AY52:BZ52,"&lt;&gt;0")</f>
        <v>0</v>
      </c>
      <c r="AT50" s="199"/>
      <c r="AU50" s="200"/>
      <c r="AV50" s="136">
        <f t="shared" ref="AV50:AV62" si="420">COUNTIF(CA52:CH52,"&lt;&gt;0")</f>
        <v>0</v>
      </c>
      <c r="AW50" s="137" t="str">
        <f t="shared" ref="AW50:AW62" si="421">IF(D49="","",IF(HF52=1,"強化会入会後1年未満",IF(AV50&lt;2,"強化会参加数不足",IF(EH52&lt;150,EH52,"出場回数不足"))))</f>
        <v/>
      </c>
      <c r="AX50" s="137">
        <f>IF(COUNTIF(H29:AQ29,"&gt;0")&gt;0,SUM(H29:AQ29)/COUNTIF(H29:AQ29,"&gt;0"),0)</f>
        <v>86.25</v>
      </c>
      <c r="AY50" s="138">
        <f t="shared" ref="AY50:CH50" si="422">IF($E29-H$4&gt;0,0,IF(DATEDIF($E29,H$4,"m")&lt;12,0,IF(H29="",0,1)))</f>
        <v>0</v>
      </c>
      <c r="AZ50" s="138">
        <f t="shared" si="422"/>
        <v>0</v>
      </c>
      <c r="BA50" s="138">
        <f t="shared" si="422"/>
        <v>0</v>
      </c>
      <c r="BB50" s="138">
        <f t="shared" si="422"/>
        <v>0</v>
      </c>
      <c r="BC50" s="138">
        <f t="shared" si="422"/>
        <v>0</v>
      </c>
      <c r="BD50" s="138">
        <f t="shared" si="422"/>
        <v>0</v>
      </c>
      <c r="BE50" s="138">
        <f t="shared" si="422"/>
        <v>0</v>
      </c>
      <c r="BF50" s="138">
        <f t="shared" si="422"/>
        <v>0</v>
      </c>
      <c r="BG50" s="138">
        <f t="shared" si="422"/>
        <v>0</v>
      </c>
      <c r="BH50" s="138">
        <f t="shared" si="422"/>
        <v>0</v>
      </c>
      <c r="BI50" s="138">
        <f t="shared" si="422"/>
        <v>0</v>
      </c>
      <c r="BJ50" s="138">
        <f t="shared" si="422"/>
        <v>0</v>
      </c>
      <c r="BK50" s="138">
        <f t="shared" si="422"/>
        <v>0</v>
      </c>
      <c r="BL50" s="138">
        <f t="shared" si="422"/>
        <v>0</v>
      </c>
      <c r="BM50" s="138">
        <f t="shared" si="422"/>
        <v>0</v>
      </c>
      <c r="BN50" s="138">
        <f t="shared" si="422"/>
        <v>0</v>
      </c>
      <c r="BO50" s="138">
        <f t="shared" si="422"/>
        <v>0</v>
      </c>
      <c r="BP50" s="138">
        <f t="shared" si="422"/>
        <v>0</v>
      </c>
      <c r="BQ50" s="138">
        <f t="shared" si="422"/>
        <v>0</v>
      </c>
      <c r="BR50" s="138">
        <f t="shared" si="422"/>
        <v>0</v>
      </c>
      <c r="BS50" s="138">
        <f t="shared" si="422"/>
        <v>0</v>
      </c>
      <c r="BT50" s="138">
        <f t="shared" si="422"/>
        <v>0</v>
      </c>
      <c r="BU50" s="138">
        <f t="shared" si="422"/>
        <v>0</v>
      </c>
      <c r="BV50" s="138">
        <f t="shared" si="422"/>
        <v>0</v>
      </c>
      <c r="BW50" s="138">
        <f t="shared" si="422"/>
        <v>0</v>
      </c>
      <c r="BX50" s="138">
        <f t="shared" si="422"/>
        <v>0</v>
      </c>
      <c r="BY50" s="138">
        <f t="shared" si="422"/>
        <v>0</v>
      </c>
      <c r="BZ50" s="138">
        <f t="shared" si="422"/>
        <v>0</v>
      </c>
      <c r="CA50" s="138">
        <f t="shared" si="422"/>
        <v>0</v>
      </c>
      <c r="CB50" s="138">
        <f t="shared" si="422"/>
        <v>0</v>
      </c>
      <c r="CC50" s="138">
        <f t="shared" si="422"/>
        <v>0</v>
      </c>
      <c r="CD50" s="138">
        <f t="shared" si="422"/>
        <v>0</v>
      </c>
      <c r="CE50" s="138">
        <f t="shared" si="422"/>
        <v>0</v>
      </c>
      <c r="CF50" s="138">
        <f t="shared" si="422"/>
        <v>0</v>
      </c>
      <c r="CG50" s="138">
        <f t="shared" si="422"/>
        <v>0</v>
      </c>
      <c r="CH50" s="138">
        <f t="shared" si="422"/>
        <v>0</v>
      </c>
      <c r="CI50" s="138">
        <f t="shared" si="100"/>
        <v>0</v>
      </c>
      <c r="CJ50" s="138">
        <f t="shared" si="101"/>
        <v>0</v>
      </c>
      <c r="CK50" s="138">
        <f t="shared" si="102"/>
        <v>0</v>
      </c>
      <c r="CL50" s="138">
        <f t="shared" si="103"/>
        <v>0</v>
      </c>
      <c r="CM50" s="139">
        <f t="shared" si="406"/>
        <v>500</v>
      </c>
      <c r="CN50" s="139">
        <f t="shared" si="406"/>
        <v>500</v>
      </c>
      <c r="CO50" s="139">
        <f t="shared" si="406"/>
        <v>500</v>
      </c>
      <c r="CP50" s="139">
        <f t="shared" si="406"/>
        <v>500</v>
      </c>
      <c r="CQ50" s="139">
        <f t="shared" si="406"/>
        <v>500</v>
      </c>
      <c r="CR50" s="139">
        <f t="shared" si="406"/>
        <v>500</v>
      </c>
      <c r="CS50" s="139">
        <f t="shared" si="406"/>
        <v>500</v>
      </c>
      <c r="CT50" s="139">
        <f t="shared" si="406"/>
        <v>500</v>
      </c>
      <c r="CU50" s="139">
        <f t="shared" si="406"/>
        <v>500</v>
      </c>
      <c r="CV50" s="139">
        <f t="shared" si="406"/>
        <v>500</v>
      </c>
      <c r="CW50" s="139">
        <f t="shared" si="407"/>
        <v>500</v>
      </c>
      <c r="CX50" s="139">
        <f t="shared" si="407"/>
        <v>500</v>
      </c>
      <c r="CY50" s="139">
        <f t="shared" si="407"/>
        <v>500</v>
      </c>
      <c r="CZ50" s="139">
        <f t="shared" si="407"/>
        <v>500</v>
      </c>
      <c r="DA50" s="139">
        <f t="shared" si="407"/>
        <v>500</v>
      </c>
      <c r="DB50" s="139">
        <f t="shared" si="407"/>
        <v>500</v>
      </c>
      <c r="DC50" s="139">
        <f t="shared" si="407"/>
        <v>500</v>
      </c>
      <c r="DD50" s="139">
        <f t="shared" si="407"/>
        <v>500</v>
      </c>
      <c r="DE50" s="139">
        <f t="shared" si="407"/>
        <v>500</v>
      </c>
      <c r="DF50" s="139">
        <f t="shared" si="407"/>
        <v>500</v>
      </c>
      <c r="DG50" s="139">
        <f t="shared" si="408"/>
        <v>500</v>
      </c>
      <c r="DH50" s="139">
        <f t="shared" si="408"/>
        <v>500</v>
      </c>
      <c r="DI50" s="139">
        <f t="shared" si="408"/>
        <v>500</v>
      </c>
      <c r="DJ50" s="139">
        <f t="shared" si="408"/>
        <v>500</v>
      </c>
      <c r="DK50" s="139">
        <f t="shared" si="408"/>
        <v>500</v>
      </c>
      <c r="DL50" s="139">
        <f t="shared" si="408"/>
        <v>500</v>
      </c>
      <c r="DM50" s="139">
        <f t="shared" si="408"/>
        <v>500</v>
      </c>
      <c r="DN50" s="139">
        <f t="shared" si="408"/>
        <v>500</v>
      </c>
      <c r="DO50" s="139">
        <f t="shared" si="408"/>
        <v>500</v>
      </c>
      <c r="DP50" s="139">
        <f t="shared" si="408"/>
        <v>500</v>
      </c>
      <c r="DQ50" s="140">
        <f t="shared" si="104"/>
        <v>2500</v>
      </c>
      <c r="DR50" s="140">
        <f t="shared" si="105"/>
        <v>500</v>
      </c>
      <c r="DS50" s="140">
        <f t="shared" si="106"/>
        <v>1000</v>
      </c>
      <c r="DT50" s="140">
        <f t="shared" si="107"/>
        <v>500</v>
      </c>
      <c r="DU50" s="141">
        <f t="shared" si="108"/>
        <v>500</v>
      </c>
      <c r="DV50" s="139">
        <f t="shared" si="109"/>
        <v>0</v>
      </c>
      <c r="DW50" s="139">
        <f t="shared" si="110"/>
        <v>0</v>
      </c>
      <c r="DX50" s="139">
        <f t="shared" si="111"/>
        <v>0</v>
      </c>
      <c r="DY50" s="139">
        <f t="shared" si="112"/>
        <v>0</v>
      </c>
      <c r="DZ50" s="139">
        <f t="shared" si="113"/>
        <v>0</v>
      </c>
      <c r="EA50" s="139">
        <f t="shared" si="114"/>
        <v>0</v>
      </c>
      <c r="EB50" s="139">
        <f t="shared" si="115"/>
        <v>0</v>
      </c>
      <c r="EC50" s="139">
        <f t="shared" si="116"/>
        <v>0</v>
      </c>
      <c r="ED50" s="141">
        <f t="shared" si="117"/>
        <v>500</v>
      </c>
      <c r="EE50" s="142">
        <f t="shared" si="118"/>
        <v>0</v>
      </c>
      <c r="EF50" s="143" t="str">
        <f>IF(D29="","",IF(EE50&lt;5,"出場回数不足",IF(CK50=1,ED50,"出場回数不足")))</f>
        <v>出場回数不足</v>
      </c>
      <c r="EG50" s="192">
        <f t="shared" si="120"/>
        <v>1000</v>
      </c>
      <c r="EH50" s="192">
        <f t="shared" si="396"/>
        <v>1500</v>
      </c>
      <c r="EI50" s="139">
        <f t="shared" ref="EI50:FJ50" si="423">IF(AY50=0,500,IF(H29="",500,H29))</f>
        <v>500</v>
      </c>
      <c r="EJ50" s="139">
        <f t="shared" si="423"/>
        <v>500</v>
      </c>
      <c r="EK50" s="139">
        <f t="shared" si="423"/>
        <v>500</v>
      </c>
      <c r="EL50" s="139">
        <f t="shared" si="423"/>
        <v>500</v>
      </c>
      <c r="EM50" s="139">
        <f t="shared" si="423"/>
        <v>500</v>
      </c>
      <c r="EN50" s="139">
        <f t="shared" si="423"/>
        <v>500</v>
      </c>
      <c r="EO50" s="139">
        <f t="shared" si="423"/>
        <v>500</v>
      </c>
      <c r="EP50" s="139">
        <f t="shared" si="423"/>
        <v>500</v>
      </c>
      <c r="EQ50" s="139">
        <f t="shared" si="423"/>
        <v>500</v>
      </c>
      <c r="ER50" s="139">
        <f t="shared" si="423"/>
        <v>500</v>
      </c>
      <c r="ES50" s="139">
        <f t="shared" si="423"/>
        <v>500</v>
      </c>
      <c r="ET50" s="139">
        <f t="shared" si="423"/>
        <v>500</v>
      </c>
      <c r="EU50" s="139">
        <f t="shared" si="423"/>
        <v>500</v>
      </c>
      <c r="EV50" s="139">
        <f t="shared" si="423"/>
        <v>500</v>
      </c>
      <c r="EW50" s="139">
        <f t="shared" si="423"/>
        <v>500</v>
      </c>
      <c r="EX50" s="139">
        <f t="shared" si="423"/>
        <v>500</v>
      </c>
      <c r="EY50" s="139">
        <f t="shared" si="423"/>
        <v>500</v>
      </c>
      <c r="EZ50" s="139">
        <f t="shared" si="423"/>
        <v>500</v>
      </c>
      <c r="FA50" s="139">
        <f t="shared" si="423"/>
        <v>500</v>
      </c>
      <c r="FB50" s="139">
        <f t="shared" si="423"/>
        <v>500</v>
      </c>
      <c r="FC50" s="139">
        <f t="shared" si="423"/>
        <v>500</v>
      </c>
      <c r="FD50" s="139">
        <f t="shared" si="423"/>
        <v>500</v>
      </c>
      <c r="FE50" s="139">
        <f t="shared" si="423"/>
        <v>500</v>
      </c>
      <c r="FF50" s="139">
        <f t="shared" si="423"/>
        <v>500</v>
      </c>
      <c r="FG50" s="139">
        <f t="shared" si="423"/>
        <v>500</v>
      </c>
      <c r="FH50" s="139">
        <f t="shared" si="423"/>
        <v>500</v>
      </c>
      <c r="FI50" s="139">
        <f t="shared" si="423"/>
        <v>500</v>
      </c>
      <c r="FJ50" s="139">
        <f t="shared" si="423"/>
        <v>500</v>
      </c>
      <c r="FK50" s="139">
        <f t="shared" si="418"/>
        <v>500</v>
      </c>
      <c r="FL50" s="139">
        <f t="shared" si="418"/>
        <v>500</v>
      </c>
      <c r="FM50" s="139">
        <f t="shared" si="418"/>
        <v>500</v>
      </c>
      <c r="FN50" s="139">
        <f t="shared" si="418"/>
        <v>500</v>
      </c>
      <c r="FO50" s="139">
        <f t="shared" si="418"/>
        <v>500</v>
      </c>
      <c r="FP50" s="139">
        <f t="shared" si="418"/>
        <v>500</v>
      </c>
      <c r="FQ50" s="139">
        <f t="shared" si="418"/>
        <v>500</v>
      </c>
      <c r="FR50" s="139">
        <f t="shared" si="418"/>
        <v>500</v>
      </c>
      <c r="FS50" s="139">
        <f t="shared" si="418"/>
        <v>500</v>
      </c>
      <c r="FT50" s="139">
        <f t="shared" si="418"/>
        <v>500</v>
      </c>
      <c r="FU50" s="139">
        <f t="shared" si="418"/>
        <v>500</v>
      </c>
      <c r="FV50" s="139">
        <f t="shared" si="418"/>
        <v>500</v>
      </c>
      <c r="FW50" s="139">
        <f t="shared" si="418"/>
        <v>500</v>
      </c>
      <c r="FX50" s="139">
        <f t="shared" si="418"/>
        <v>500</v>
      </c>
      <c r="FY50" s="139">
        <f t="shared" si="418"/>
        <v>500</v>
      </c>
      <c r="FZ50" s="139">
        <f t="shared" si="418"/>
        <v>500</v>
      </c>
      <c r="GA50" s="139">
        <f t="shared" si="416"/>
        <v>500</v>
      </c>
      <c r="GB50" s="139">
        <f t="shared" si="416"/>
        <v>500</v>
      </c>
      <c r="GC50" s="139">
        <f t="shared" si="416"/>
        <v>500</v>
      </c>
      <c r="GD50" s="139">
        <f t="shared" si="416"/>
        <v>500</v>
      </c>
      <c r="GE50" s="139">
        <f t="shared" si="416"/>
        <v>500</v>
      </c>
      <c r="GF50" s="139">
        <f t="shared" si="416"/>
        <v>500</v>
      </c>
      <c r="GG50" s="139">
        <f t="shared" si="416"/>
        <v>500</v>
      </c>
      <c r="GH50" s="139">
        <f t="shared" si="416"/>
        <v>500</v>
      </c>
      <c r="GI50" s="139">
        <f t="shared" si="416"/>
        <v>500</v>
      </c>
      <c r="GJ50" s="139">
        <f t="shared" si="416"/>
        <v>500</v>
      </c>
      <c r="GK50" s="139">
        <f t="shared" si="416"/>
        <v>500</v>
      </c>
      <c r="GL50" s="139">
        <f t="shared" si="416"/>
        <v>500</v>
      </c>
      <c r="GM50" s="139">
        <f t="shared" si="403"/>
        <v>500</v>
      </c>
      <c r="GN50" s="139">
        <f t="shared" si="403"/>
        <v>500</v>
      </c>
      <c r="GO50" s="139">
        <f t="shared" si="403"/>
        <v>500</v>
      </c>
      <c r="GP50" s="139">
        <f t="shared" si="403"/>
        <v>500</v>
      </c>
      <c r="GQ50" s="139">
        <f t="shared" si="403"/>
        <v>500</v>
      </c>
      <c r="GR50" s="139">
        <f t="shared" si="403"/>
        <v>500</v>
      </c>
      <c r="GS50" s="139">
        <f t="shared" si="403"/>
        <v>500</v>
      </c>
      <c r="GT50" s="139">
        <f t="shared" si="403"/>
        <v>500</v>
      </c>
      <c r="GU50" s="139">
        <f t="shared" ref="GU50:HB50" si="424">IF(CA50=0,500,IF(AJ29="",500,AJ29))</f>
        <v>500</v>
      </c>
      <c r="GV50" s="139">
        <f t="shared" si="424"/>
        <v>500</v>
      </c>
      <c r="GW50" s="139">
        <f t="shared" si="424"/>
        <v>500</v>
      </c>
      <c r="GX50" s="139">
        <f t="shared" si="424"/>
        <v>500</v>
      </c>
      <c r="GY50" s="139">
        <f t="shared" si="424"/>
        <v>500</v>
      </c>
      <c r="GZ50" s="139">
        <f t="shared" si="424"/>
        <v>500</v>
      </c>
      <c r="HA50" s="139">
        <f t="shared" si="424"/>
        <v>500</v>
      </c>
      <c r="HB50" s="139">
        <f t="shared" si="424"/>
        <v>500</v>
      </c>
      <c r="HC50" s="139"/>
      <c r="HD50" s="139">
        <f>IF(AV30&lt;2,0,IF(EH50&gt;=150,0,IF(AT30="※",1,0)))</f>
        <v>0</v>
      </c>
      <c r="HE50" s="139">
        <f>IF(AU30="※",1,0)</f>
        <v>0</v>
      </c>
      <c r="HF50" s="138">
        <f ca="1">IF(DATEDIF($E29,$A$1,"m")&lt;12,1,0)</f>
        <v>1</v>
      </c>
      <c r="HG50" s="145" t="e">
        <f t="shared" si="397"/>
        <v>#REF!</v>
      </c>
      <c r="HH50" s="145"/>
      <c r="HI50" s="139" t="str">
        <f>IF($B29="A",$HG50,"除外")</f>
        <v>除外</v>
      </c>
      <c r="HJ50" s="146" t="e">
        <f t="shared" si="163"/>
        <v>#REF!</v>
      </c>
      <c r="HK50" s="146" t="e">
        <f t="shared" si="164"/>
        <v>#REF!</v>
      </c>
      <c r="HL50" s="146" t="e">
        <f t="shared" si="165"/>
        <v>#REF!</v>
      </c>
      <c r="HM50" s="146" t="e">
        <f>RANK(HU50,HU$5:HU$64,1)*1000000+RANK(HL50,HL$5:HL$64,1)*10000+RANK(HK50,HK$5:HK$64,1)*100-$AS30*0.01+ROW()/10000</f>
        <v>#REF!</v>
      </c>
      <c r="HN50" s="146" t="e">
        <f ca="1">RANK(HV50,HV$5:HV$64,1)*100000000+RANK(HU50,HU$5:HU$64,1)*1000000+RANK(HL50,HL$5:HL$64,1)*10000+RANK(HK50,HK$5:HK$64,1)*100+HF50-$AS30*0.01+ROW()/10000</f>
        <v>#REF!</v>
      </c>
      <c r="HO50" s="139" t="str">
        <f t="shared" si="398"/>
        <v/>
      </c>
      <c r="HP50" s="139" t="str">
        <f t="shared" si="169"/>
        <v/>
      </c>
      <c r="HQ50" s="139" t="str">
        <f>+$D29</f>
        <v>蕪木　登</v>
      </c>
      <c r="HR50" s="147">
        <f t="shared" si="399"/>
        <v>11500</v>
      </c>
      <c r="HS50" s="148" t="str">
        <f>IF(AV30&gt;=2,IF(HR50&lt;HS$4,HR50,"資格基準未達"),"資格基準未達")</f>
        <v>資格基準未達</v>
      </c>
      <c r="HT50" s="141" t="str">
        <f ca="1">IF(HF50=1,"強化会入会後1年未満",IF($AV30&lt;2,"強化会参加数不足",IF(HE50=1,"辞退等により対象外",IF($CL50=1,"資格充足（"&amp;$CI50+CJ50&amp;"回出場）",IF($CK50=1,"暫定 "&amp;TEXT($EF50,"0.000")&amp;" ("&amp;$CI50+CJ50&amp;"回出場)",TEXT($EF50,"0.000")&amp;"("&amp;$CI50+CJ50&amp;"回出場)")))))</f>
        <v>強化会入会後1年未満</v>
      </c>
      <c r="HU50" s="148">
        <f>IF(AV30&lt;2,HR50+2000,IF($HF50=1,HR50+3000,IF(HD50=1,HR50-300,HR50)))</f>
        <v>13500</v>
      </c>
      <c r="HV50" s="148">
        <f t="shared" si="174"/>
        <v>13500</v>
      </c>
      <c r="HW50" s="139" t="str">
        <f t="shared" si="56"/>
        <v/>
      </c>
      <c r="HX50" s="146" t="str">
        <f t="shared" si="175"/>
        <v/>
      </c>
      <c r="HY50" s="149">
        <f t="shared" si="176"/>
        <v>500</v>
      </c>
      <c r="HZ50" s="139">
        <f>SMALL(($EI50:$EK50,$EM50:$FJ50),HZ$4)</f>
        <v>500</v>
      </c>
      <c r="IA50" s="139">
        <f>SMALL(($EI50:$EK50,$EM50:$FJ50),IA$4)</f>
        <v>500</v>
      </c>
      <c r="IB50" s="139">
        <f>SMALL(($EI50:$EK50,$EM50:$FJ50),IB$4)</f>
        <v>500</v>
      </c>
      <c r="IC50" s="139">
        <f>SMALL(($EI50:$EK50,$EM50:$FJ50),IC$4)</f>
        <v>500</v>
      </c>
      <c r="ID50" s="139">
        <f>SMALL(($EI50:$EK50,$EM50:$FJ50),ID$4)</f>
        <v>500</v>
      </c>
      <c r="IE50" s="139">
        <f t="shared" si="404"/>
        <v>500</v>
      </c>
      <c r="IF50" s="139">
        <f t="shared" si="404"/>
        <v>500</v>
      </c>
      <c r="IG50" s="139"/>
      <c r="IH50" s="139" t="str">
        <f t="shared" si="178"/>
        <v/>
      </c>
      <c r="II50" s="139"/>
      <c r="IJ50" s="139" t="e">
        <f>IF($B29="B",$HG50,"除外")</f>
        <v>#REF!</v>
      </c>
      <c r="IK50" s="146" t="e">
        <f t="shared" si="400"/>
        <v>#REF!</v>
      </c>
      <c r="IL50" s="146" t="e">
        <f t="shared" si="181"/>
        <v>#REF!</v>
      </c>
      <c r="IM50" s="146" t="e">
        <f t="shared" si="182"/>
        <v>#REF!</v>
      </c>
      <c r="IN50" s="146" t="e">
        <f>RANK(IV50,IV$5:IV$64,1)*1000000+RANK(IM50,IM$5:IM$64,1)*10000+RANK(IL50,IL$5:IL$64,1)*100-$AS30*0.01+ROW()/10000</f>
        <v>#REF!</v>
      </c>
      <c r="IO50" s="146" t="e">
        <f ca="1">RANK(IW50,IW$5:IW$64,1)*100000000+RANK(IV50,IV$5:IV$64,1)*1000000+RANK(IM50,IM$5:IM$64,1)*10000+RANK(IL50,IL$5:IL$64,1)*100+HF50-$AS30*0.01+ROW()/10000</f>
        <v>#REF!</v>
      </c>
      <c r="IP50" s="139" t="e">
        <f t="shared" si="401"/>
        <v>#REF!</v>
      </c>
      <c r="IQ50" s="139" t="e">
        <f t="shared" si="185"/>
        <v>#REF!</v>
      </c>
      <c r="IR50" s="139" t="str">
        <f>+$D29</f>
        <v>蕪木　登</v>
      </c>
      <c r="IS50" s="150" t="e">
        <f t="shared" si="402"/>
        <v>#REF!</v>
      </c>
      <c r="IT50" s="139" t="str">
        <f>IF($AV30&gt;=2,IF(IS50&lt;IT$4,IS50,"資格基準未達"),"資格基準未達")</f>
        <v>資格基準未達</v>
      </c>
      <c r="IU50" s="141" t="str">
        <f ca="1">IF(HF50=1,"強化会入会後1年未満",IF($AV30&lt;2,"強化会参加数不足",IF($HE50=1,"辞退等により対象外",IF($CL50=1,"資格充足（"&amp;CI50+CJ50&amp;"回出場）",IF($CK50=1,"暫定 "&amp;TEXT($EF50,"0.000")&amp;" ("&amp;$CI50+CJ50&amp;"回出場)",TEXT($EF50,"0.000")&amp;"("&amp;$CI50+CJ50&amp;"回出場)")))))</f>
        <v>強化会入会後1年未満</v>
      </c>
      <c r="IV50" s="147" t="e">
        <f>IF(AV30&lt;2,IS50+2000,IF($HF50=1,IS50+3000,IF($HD50=1,IS50-300,IS50)))</f>
        <v>#REF!</v>
      </c>
      <c r="IW50" s="147" t="e">
        <f t="shared" si="190"/>
        <v>#REF!</v>
      </c>
      <c r="IX50" s="141">
        <f>IF($B29="B",HY50,"")</f>
        <v>500</v>
      </c>
      <c r="IY50" s="141" t="e">
        <f t="shared" si="242"/>
        <v>#REF!</v>
      </c>
      <c r="IZ50" s="146" t="e">
        <f t="shared" si="192"/>
        <v>#REF!</v>
      </c>
      <c r="JA50" s="139" t="str">
        <f t="shared" si="193"/>
        <v/>
      </c>
      <c r="JB50" s="132"/>
      <c r="JC50" s="160">
        <v>20</v>
      </c>
      <c r="JD50" s="161" t="e">
        <f t="shared" si="386"/>
        <v>#REF!</v>
      </c>
      <c r="JE50" s="162" t="e">
        <f t="shared" si="387"/>
        <v>#REF!</v>
      </c>
      <c r="JF50" s="162" t="e">
        <f t="shared" si="388"/>
        <v>#REF!</v>
      </c>
      <c r="JG50" s="162" t="e">
        <f t="shared" si="389"/>
        <v>#REF!</v>
      </c>
      <c r="JH50" s="162" t="e">
        <f t="shared" si="390"/>
        <v>#REF!</v>
      </c>
      <c r="JI50" s="163" t="str">
        <f t="shared" si="376"/>
        <v/>
      </c>
      <c r="JJ50" s="132"/>
      <c r="JK50" s="160">
        <v>20</v>
      </c>
      <c r="JL50" s="160" t="e">
        <f t="shared" si="391"/>
        <v>#REF!</v>
      </c>
      <c r="JM50" s="185" t="e">
        <f t="shared" si="392"/>
        <v>#REF!</v>
      </c>
      <c r="JN50" s="163" t="e">
        <f t="shared" si="393"/>
        <v>#REF!</v>
      </c>
      <c r="JO50" s="185" t="e">
        <f t="shared" si="394"/>
        <v>#REF!</v>
      </c>
      <c r="JP50" s="162" t="e">
        <f t="shared" si="381"/>
        <v>#N/A</v>
      </c>
      <c r="JQ50" s="163" t="str">
        <f t="shared" si="382"/>
        <v/>
      </c>
      <c r="JR50" s="132"/>
      <c r="JS50" s="132"/>
      <c r="JT50" s="132"/>
      <c r="JU50" s="132"/>
      <c r="JV50" s="132"/>
      <c r="JW50" s="132"/>
      <c r="JX50" s="132"/>
      <c r="JY50" s="4"/>
      <c r="JZ50" s="4"/>
      <c r="KA50" s="4"/>
      <c r="KB50" s="4"/>
      <c r="KC50" s="4"/>
    </row>
    <row r="51" spans="1:289" ht="16.5" x14ac:dyDescent="0.35">
      <c r="A51" s="155"/>
      <c r="B51" s="156"/>
      <c r="C51" s="157"/>
      <c r="D51" s="182"/>
      <c r="E51" s="183"/>
      <c r="F51" s="184"/>
      <c r="G51" s="128">
        <f t="shared" ca="1" si="197"/>
        <v>1433</v>
      </c>
      <c r="H51" s="129"/>
      <c r="I51" s="129"/>
      <c r="J51" s="129"/>
      <c r="K51" s="129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133">
        <f t="shared" si="419"/>
        <v>0</v>
      </c>
      <c r="AT51" s="199"/>
      <c r="AU51" s="200"/>
      <c r="AV51" s="136">
        <f t="shared" si="420"/>
        <v>0</v>
      </c>
      <c r="AW51" s="137" t="str">
        <f t="shared" si="421"/>
        <v/>
      </c>
      <c r="AX51" s="137">
        <f>IF(COUNTIF(H45:AQ45,"&gt;0")&gt;0,SUM(H45:AQ45)/COUNTIF(H45:AQ45,"&gt;0"),0)</f>
        <v>107</v>
      </c>
      <c r="AY51" s="138">
        <f t="shared" ref="AY51:CH51" si="425">IF($E45-H$4&gt;0,0,IF(DATEDIF($E45,H$4,"m")&lt;12,0,IF(H45="",0,1)))</f>
        <v>0</v>
      </c>
      <c r="AZ51" s="138">
        <f t="shared" si="425"/>
        <v>0</v>
      </c>
      <c r="BA51" s="138">
        <f t="shared" si="425"/>
        <v>0</v>
      </c>
      <c r="BB51" s="138">
        <f t="shared" si="425"/>
        <v>0</v>
      </c>
      <c r="BC51" s="138">
        <f t="shared" si="425"/>
        <v>0</v>
      </c>
      <c r="BD51" s="138">
        <f t="shared" si="425"/>
        <v>0</v>
      </c>
      <c r="BE51" s="138">
        <f t="shared" si="425"/>
        <v>0</v>
      </c>
      <c r="BF51" s="138">
        <f t="shared" si="425"/>
        <v>0</v>
      </c>
      <c r="BG51" s="138">
        <f t="shared" si="425"/>
        <v>0</v>
      </c>
      <c r="BH51" s="138">
        <f t="shared" si="425"/>
        <v>0</v>
      </c>
      <c r="BI51" s="138">
        <f t="shared" si="425"/>
        <v>0</v>
      </c>
      <c r="BJ51" s="138">
        <f t="shared" si="425"/>
        <v>0</v>
      </c>
      <c r="BK51" s="138">
        <f t="shared" si="425"/>
        <v>0</v>
      </c>
      <c r="BL51" s="138">
        <f t="shared" si="425"/>
        <v>0</v>
      </c>
      <c r="BM51" s="138">
        <f t="shared" si="425"/>
        <v>0</v>
      </c>
      <c r="BN51" s="138">
        <f t="shared" si="425"/>
        <v>0</v>
      </c>
      <c r="BO51" s="138">
        <f t="shared" si="425"/>
        <v>0</v>
      </c>
      <c r="BP51" s="138">
        <f t="shared" si="425"/>
        <v>0</v>
      </c>
      <c r="BQ51" s="138">
        <f t="shared" si="425"/>
        <v>0</v>
      </c>
      <c r="BR51" s="138">
        <f t="shared" si="425"/>
        <v>0</v>
      </c>
      <c r="BS51" s="138">
        <f t="shared" si="425"/>
        <v>0</v>
      </c>
      <c r="BT51" s="138">
        <f t="shared" si="425"/>
        <v>0</v>
      </c>
      <c r="BU51" s="138">
        <f t="shared" si="425"/>
        <v>0</v>
      </c>
      <c r="BV51" s="138">
        <f t="shared" si="425"/>
        <v>0</v>
      </c>
      <c r="BW51" s="138">
        <f t="shared" si="425"/>
        <v>0</v>
      </c>
      <c r="BX51" s="138">
        <f t="shared" si="425"/>
        <v>0</v>
      </c>
      <c r="BY51" s="138">
        <f t="shared" si="425"/>
        <v>0</v>
      </c>
      <c r="BZ51" s="138">
        <f t="shared" si="425"/>
        <v>0</v>
      </c>
      <c r="CA51" s="138">
        <f t="shared" si="425"/>
        <v>0</v>
      </c>
      <c r="CB51" s="138">
        <f t="shared" si="425"/>
        <v>0</v>
      </c>
      <c r="CC51" s="138">
        <f t="shared" si="425"/>
        <v>0</v>
      </c>
      <c r="CD51" s="138">
        <f t="shared" si="425"/>
        <v>0</v>
      </c>
      <c r="CE51" s="138">
        <f t="shared" si="425"/>
        <v>0</v>
      </c>
      <c r="CF51" s="138">
        <f t="shared" si="425"/>
        <v>0</v>
      </c>
      <c r="CG51" s="138">
        <f t="shared" si="425"/>
        <v>0</v>
      </c>
      <c r="CH51" s="138">
        <f t="shared" si="425"/>
        <v>0</v>
      </c>
      <c r="CI51" s="138">
        <f t="shared" si="100"/>
        <v>0</v>
      </c>
      <c r="CJ51" s="138">
        <f t="shared" si="101"/>
        <v>0</v>
      </c>
      <c r="CK51" s="138">
        <f t="shared" si="102"/>
        <v>0</v>
      </c>
      <c r="CL51" s="138">
        <f t="shared" si="103"/>
        <v>0</v>
      </c>
      <c r="CM51" s="139">
        <f t="shared" si="406"/>
        <v>500</v>
      </c>
      <c r="CN51" s="139">
        <f t="shared" si="406"/>
        <v>500</v>
      </c>
      <c r="CO51" s="139">
        <f t="shared" si="406"/>
        <v>500</v>
      </c>
      <c r="CP51" s="139">
        <f t="shared" si="406"/>
        <v>500</v>
      </c>
      <c r="CQ51" s="139">
        <f t="shared" si="406"/>
        <v>500</v>
      </c>
      <c r="CR51" s="139">
        <f t="shared" si="406"/>
        <v>500</v>
      </c>
      <c r="CS51" s="139">
        <f t="shared" si="406"/>
        <v>500</v>
      </c>
      <c r="CT51" s="139">
        <f t="shared" si="406"/>
        <v>500</v>
      </c>
      <c r="CU51" s="139">
        <f t="shared" si="406"/>
        <v>500</v>
      </c>
      <c r="CV51" s="139">
        <f t="shared" si="406"/>
        <v>500</v>
      </c>
      <c r="CW51" s="139">
        <f t="shared" si="407"/>
        <v>500</v>
      </c>
      <c r="CX51" s="139">
        <f t="shared" si="407"/>
        <v>500</v>
      </c>
      <c r="CY51" s="139">
        <f t="shared" si="407"/>
        <v>500</v>
      </c>
      <c r="CZ51" s="139">
        <f t="shared" si="407"/>
        <v>500</v>
      </c>
      <c r="DA51" s="139">
        <f t="shared" si="407"/>
        <v>500</v>
      </c>
      <c r="DB51" s="139">
        <f t="shared" si="407"/>
        <v>500</v>
      </c>
      <c r="DC51" s="139">
        <f t="shared" si="407"/>
        <v>500</v>
      </c>
      <c r="DD51" s="139">
        <f t="shared" si="407"/>
        <v>500</v>
      </c>
      <c r="DE51" s="139">
        <f t="shared" si="407"/>
        <v>500</v>
      </c>
      <c r="DF51" s="139">
        <f t="shared" si="407"/>
        <v>500</v>
      </c>
      <c r="DG51" s="139">
        <f t="shared" si="408"/>
        <v>500</v>
      </c>
      <c r="DH51" s="139">
        <f t="shared" si="408"/>
        <v>500</v>
      </c>
      <c r="DI51" s="139">
        <f t="shared" si="408"/>
        <v>500</v>
      </c>
      <c r="DJ51" s="139">
        <f t="shared" si="408"/>
        <v>500</v>
      </c>
      <c r="DK51" s="139">
        <f t="shared" si="408"/>
        <v>500</v>
      </c>
      <c r="DL51" s="139">
        <f t="shared" si="408"/>
        <v>500</v>
      </c>
      <c r="DM51" s="139">
        <f t="shared" si="408"/>
        <v>500</v>
      </c>
      <c r="DN51" s="139">
        <f t="shared" si="408"/>
        <v>500</v>
      </c>
      <c r="DO51" s="139">
        <f t="shared" si="408"/>
        <v>500</v>
      </c>
      <c r="DP51" s="139">
        <f t="shared" si="408"/>
        <v>500</v>
      </c>
      <c r="DQ51" s="140">
        <f t="shared" si="104"/>
        <v>2500</v>
      </c>
      <c r="DR51" s="140">
        <f t="shared" si="105"/>
        <v>500</v>
      </c>
      <c r="DS51" s="140">
        <f t="shared" si="106"/>
        <v>1000</v>
      </c>
      <c r="DT51" s="140">
        <f t="shared" si="107"/>
        <v>500</v>
      </c>
      <c r="DU51" s="141">
        <f t="shared" si="108"/>
        <v>500</v>
      </c>
      <c r="DV51" s="139">
        <f t="shared" si="109"/>
        <v>0</v>
      </c>
      <c r="DW51" s="139">
        <f t="shared" si="110"/>
        <v>0</v>
      </c>
      <c r="DX51" s="139">
        <f t="shared" si="111"/>
        <v>0</v>
      </c>
      <c r="DY51" s="139">
        <f t="shared" si="112"/>
        <v>0</v>
      </c>
      <c r="DZ51" s="139">
        <f t="shared" si="113"/>
        <v>0</v>
      </c>
      <c r="EA51" s="139">
        <f t="shared" si="114"/>
        <v>0</v>
      </c>
      <c r="EB51" s="139">
        <f t="shared" si="115"/>
        <v>0</v>
      </c>
      <c r="EC51" s="139">
        <f t="shared" si="116"/>
        <v>0</v>
      </c>
      <c r="ED51" s="141">
        <f t="shared" si="117"/>
        <v>500</v>
      </c>
      <c r="EE51" s="142">
        <f t="shared" si="118"/>
        <v>0</v>
      </c>
      <c r="EF51" s="143" t="str">
        <f>IF(D45="","",IF(EE51&lt;5,"出場回数不足",IF(CK51=1,ED51,"出場回数不足")))</f>
        <v>出場回数不足</v>
      </c>
      <c r="EG51" s="192">
        <f t="shared" si="120"/>
        <v>1000</v>
      </c>
      <c r="EH51" s="192">
        <f t="shared" si="396"/>
        <v>1500</v>
      </c>
      <c r="EI51" s="139">
        <f t="shared" ref="EI51:FJ51" si="426">IF(AY51=0,500,IF(H45="",500,H45))</f>
        <v>500</v>
      </c>
      <c r="EJ51" s="139">
        <f t="shared" si="426"/>
        <v>500</v>
      </c>
      <c r="EK51" s="139">
        <f t="shared" si="426"/>
        <v>500</v>
      </c>
      <c r="EL51" s="139">
        <f t="shared" si="426"/>
        <v>500</v>
      </c>
      <c r="EM51" s="139">
        <f t="shared" si="426"/>
        <v>500</v>
      </c>
      <c r="EN51" s="139">
        <f t="shared" si="426"/>
        <v>500</v>
      </c>
      <c r="EO51" s="139">
        <f t="shared" si="426"/>
        <v>500</v>
      </c>
      <c r="EP51" s="139">
        <f t="shared" si="426"/>
        <v>500</v>
      </c>
      <c r="EQ51" s="139">
        <f t="shared" si="426"/>
        <v>500</v>
      </c>
      <c r="ER51" s="139">
        <f t="shared" si="426"/>
        <v>500</v>
      </c>
      <c r="ES51" s="139">
        <f t="shared" si="426"/>
        <v>500</v>
      </c>
      <c r="ET51" s="139">
        <f t="shared" si="426"/>
        <v>500</v>
      </c>
      <c r="EU51" s="139">
        <f t="shared" si="426"/>
        <v>500</v>
      </c>
      <c r="EV51" s="139">
        <f t="shared" si="426"/>
        <v>500</v>
      </c>
      <c r="EW51" s="139">
        <f t="shared" si="426"/>
        <v>500</v>
      </c>
      <c r="EX51" s="139">
        <f t="shared" si="426"/>
        <v>500</v>
      </c>
      <c r="EY51" s="139">
        <f t="shared" si="426"/>
        <v>500</v>
      </c>
      <c r="EZ51" s="139">
        <f t="shared" si="426"/>
        <v>500</v>
      </c>
      <c r="FA51" s="139">
        <f t="shared" si="426"/>
        <v>500</v>
      </c>
      <c r="FB51" s="139">
        <f t="shared" si="426"/>
        <v>500</v>
      </c>
      <c r="FC51" s="139">
        <f t="shared" si="426"/>
        <v>500</v>
      </c>
      <c r="FD51" s="139">
        <f t="shared" si="426"/>
        <v>500</v>
      </c>
      <c r="FE51" s="139">
        <f t="shared" si="426"/>
        <v>500</v>
      </c>
      <c r="FF51" s="139">
        <f t="shared" si="426"/>
        <v>500</v>
      </c>
      <c r="FG51" s="139">
        <f t="shared" si="426"/>
        <v>500</v>
      </c>
      <c r="FH51" s="139">
        <f t="shared" si="426"/>
        <v>500</v>
      </c>
      <c r="FI51" s="139">
        <f t="shared" si="426"/>
        <v>500</v>
      </c>
      <c r="FJ51" s="139">
        <f t="shared" si="426"/>
        <v>500</v>
      </c>
      <c r="FK51" s="139">
        <f t="shared" si="418"/>
        <v>500</v>
      </c>
      <c r="FL51" s="139">
        <f t="shared" si="418"/>
        <v>500</v>
      </c>
      <c r="FM51" s="139">
        <f t="shared" si="418"/>
        <v>500</v>
      </c>
      <c r="FN51" s="139">
        <f t="shared" si="418"/>
        <v>500</v>
      </c>
      <c r="FO51" s="139">
        <f t="shared" si="418"/>
        <v>500</v>
      </c>
      <c r="FP51" s="139">
        <f t="shared" si="418"/>
        <v>500</v>
      </c>
      <c r="FQ51" s="139">
        <f t="shared" si="418"/>
        <v>500</v>
      </c>
      <c r="FR51" s="139">
        <f t="shared" si="418"/>
        <v>500</v>
      </c>
      <c r="FS51" s="139">
        <f t="shared" si="418"/>
        <v>500</v>
      </c>
      <c r="FT51" s="139">
        <f t="shared" si="418"/>
        <v>500</v>
      </c>
      <c r="FU51" s="139">
        <f t="shared" si="418"/>
        <v>500</v>
      </c>
      <c r="FV51" s="139">
        <f t="shared" si="418"/>
        <v>500</v>
      </c>
      <c r="FW51" s="139">
        <f t="shared" si="418"/>
        <v>500</v>
      </c>
      <c r="FX51" s="139">
        <f t="shared" si="418"/>
        <v>500</v>
      </c>
      <c r="FY51" s="139">
        <f t="shared" si="418"/>
        <v>500</v>
      </c>
      <c r="FZ51" s="139">
        <f t="shared" si="418"/>
        <v>500</v>
      </c>
      <c r="GA51" s="139">
        <f t="shared" si="416"/>
        <v>500</v>
      </c>
      <c r="GB51" s="139">
        <f t="shared" si="416"/>
        <v>500</v>
      </c>
      <c r="GC51" s="139">
        <f t="shared" si="416"/>
        <v>500</v>
      </c>
      <c r="GD51" s="139">
        <f t="shared" si="416"/>
        <v>500</v>
      </c>
      <c r="GE51" s="139">
        <f t="shared" si="416"/>
        <v>500</v>
      </c>
      <c r="GF51" s="139">
        <f t="shared" si="416"/>
        <v>500</v>
      </c>
      <c r="GG51" s="139">
        <f t="shared" si="416"/>
        <v>500</v>
      </c>
      <c r="GH51" s="139">
        <f t="shared" si="416"/>
        <v>500</v>
      </c>
      <c r="GI51" s="139">
        <f t="shared" si="416"/>
        <v>500</v>
      </c>
      <c r="GJ51" s="139">
        <f t="shared" si="416"/>
        <v>500</v>
      </c>
      <c r="GK51" s="139">
        <f t="shared" si="416"/>
        <v>500</v>
      </c>
      <c r="GL51" s="139">
        <f t="shared" si="416"/>
        <v>500</v>
      </c>
      <c r="GM51" s="139">
        <f t="shared" si="403"/>
        <v>500</v>
      </c>
      <c r="GN51" s="139">
        <f t="shared" si="403"/>
        <v>500</v>
      </c>
      <c r="GO51" s="139">
        <f t="shared" si="403"/>
        <v>500</v>
      </c>
      <c r="GP51" s="139">
        <f t="shared" si="403"/>
        <v>500</v>
      </c>
      <c r="GQ51" s="139">
        <f t="shared" si="403"/>
        <v>500</v>
      </c>
      <c r="GR51" s="139">
        <f t="shared" si="403"/>
        <v>500</v>
      </c>
      <c r="GS51" s="139">
        <f t="shared" si="403"/>
        <v>500</v>
      </c>
      <c r="GT51" s="139">
        <f t="shared" si="403"/>
        <v>500</v>
      </c>
      <c r="GU51" s="139">
        <f t="shared" ref="GU51:HB51" si="427">IF(CA51=0,500,IF(AJ45="",500,AJ45))</f>
        <v>500</v>
      </c>
      <c r="GV51" s="139">
        <f t="shared" si="427"/>
        <v>500</v>
      </c>
      <c r="GW51" s="139">
        <f t="shared" si="427"/>
        <v>500</v>
      </c>
      <c r="GX51" s="139">
        <f t="shared" si="427"/>
        <v>500</v>
      </c>
      <c r="GY51" s="139">
        <f t="shared" si="427"/>
        <v>500</v>
      </c>
      <c r="GZ51" s="139">
        <f t="shared" si="427"/>
        <v>500</v>
      </c>
      <c r="HA51" s="139">
        <f t="shared" si="427"/>
        <v>500</v>
      </c>
      <c r="HB51" s="139">
        <f t="shared" si="427"/>
        <v>500</v>
      </c>
      <c r="HC51" s="139"/>
      <c r="HD51" s="139">
        <f>IF(AV46&lt;2,0,IF(EH51&gt;=150,0,IF(AT46="※",1,0)))</f>
        <v>0</v>
      </c>
      <c r="HE51" s="139">
        <f>IF(AU46="※",1,0)</f>
        <v>0</v>
      </c>
      <c r="HF51" s="138">
        <f ca="1">IF(DATEDIF($E45,$A$1,"m")&lt;12,1,0)</f>
        <v>1</v>
      </c>
      <c r="HG51" s="145" t="e">
        <f t="shared" si="397"/>
        <v>#REF!</v>
      </c>
      <c r="HH51" s="145"/>
      <c r="HI51" s="139" t="str">
        <f>IF($B45="A",$HG51,"除外")</f>
        <v>除外</v>
      </c>
      <c r="HJ51" s="146" t="e">
        <f t="shared" si="163"/>
        <v>#REF!</v>
      </c>
      <c r="HK51" s="146" t="e">
        <f t="shared" si="164"/>
        <v>#REF!</v>
      </c>
      <c r="HL51" s="146" t="e">
        <f t="shared" si="165"/>
        <v>#REF!</v>
      </c>
      <c r="HM51" s="146" t="e">
        <f>RANK(HU51,HU$5:HU$64,1)*1000000+RANK(HL51,HL$5:HL$64,1)*10000+RANK(HK51,HK$5:HK$64,1)*100-$AS46*0.01+ROW()/10000</f>
        <v>#REF!</v>
      </c>
      <c r="HN51" s="146" t="e">
        <f ca="1">RANK(HV51,HV$5:HV$64,1)*100000000+RANK(HU51,HU$5:HU$64,1)*1000000+RANK(HL51,HL$5:HL$64,1)*10000+RANK(HK51,HK$5:HK$64,1)*100+HF51-$AS46*0.01+ROW()/10000</f>
        <v>#REF!</v>
      </c>
      <c r="HO51" s="139" t="str">
        <f t="shared" si="398"/>
        <v/>
      </c>
      <c r="HP51" s="139" t="str">
        <f t="shared" si="169"/>
        <v/>
      </c>
      <c r="HQ51" s="139" t="str">
        <f>+$D45</f>
        <v>藤田　幹夫</v>
      </c>
      <c r="HR51" s="147">
        <f t="shared" si="399"/>
        <v>11500</v>
      </c>
      <c r="HS51" s="148" t="str">
        <f>IF(AV46&gt;=2,IF(HR51&lt;HS$4,HR51,"資格基準未達"),"資格基準未達")</f>
        <v>資格基準未達</v>
      </c>
      <c r="HT51" s="141" t="str">
        <f ca="1">IF(HF51=1,"強化会入会後1年未満",IF($AV46&lt;2,"強化会参加数不足",IF(HE51=1,"辞退等により対象外",IF($CL51=1,"資格充足（"&amp;$CI51+CJ51&amp;"回出場）",IF($CK51=1,"暫定 "&amp;TEXT($EF51,"0.000")&amp;" ("&amp;$CI51+CJ51&amp;"回出場)",TEXT($EF51,"0.000")&amp;"("&amp;$CI51+CJ51&amp;"回出場)")))))</f>
        <v>強化会入会後1年未満</v>
      </c>
      <c r="HU51" s="148">
        <f>IF(AV46&lt;2,HR51+2000,IF($HF51=1,HR51+3000,IF(HD51=1,HR51-300,HR51)))</f>
        <v>13500</v>
      </c>
      <c r="HV51" s="148">
        <f t="shared" si="174"/>
        <v>13500</v>
      </c>
      <c r="HW51" s="139" t="str">
        <f t="shared" si="56"/>
        <v/>
      </c>
      <c r="HX51" s="146" t="str">
        <f t="shared" si="175"/>
        <v/>
      </c>
      <c r="HY51" s="149">
        <f t="shared" si="176"/>
        <v>500</v>
      </c>
      <c r="HZ51" s="139">
        <f>SMALL(($EI51:$EK51,$EM51:$FJ51),HZ$4)</f>
        <v>500</v>
      </c>
      <c r="IA51" s="139">
        <f>SMALL(($EI51:$EK51,$EM51:$FJ51),IA$4)</f>
        <v>500</v>
      </c>
      <c r="IB51" s="139">
        <f>SMALL(($EI51:$EK51,$EM51:$FJ51),IB$4)</f>
        <v>500</v>
      </c>
      <c r="IC51" s="139">
        <f>SMALL(($EI51:$EK51,$EM51:$FJ51),IC$4)</f>
        <v>500</v>
      </c>
      <c r="ID51" s="139">
        <f>SMALL(($EI51:$EK51,$EM51:$FJ51),ID$4)</f>
        <v>500</v>
      </c>
      <c r="IE51" s="139">
        <f t="shared" si="404"/>
        <v>500</v>
      </c>
      <c r="IF51" s="139">
        <f t="shared" si="404"/>
        <v>500</v>
      </c>
      <c r="IG51" s="139"/>
      <c r="IH51" s="139" t="str">
        <f t="shared" si="178"/>
        <v/>
      </c>
      <c r="II51" s="139"/>
      <c r="IJ51" s="139" t="e">
        <f>IF($B45="B",$HG51,"除外")</f>
        <v>#REF!</v>
      </c>
      <c r="IK51" s="146" t="e">
        <f t="shared" si="400"/>
        <v>#REF!</v>
      </c>
      <c r="IL51" s="146" t="e">
        <f t="shared" si="181"/>
        <v>#REF!</v>
      </c>
      <c r="IM51" s="146" t="e">
        <f t="shared" si="182"/>
        <v>#REF!</v>
      </c>
      <c r="IN51" s="146" t="e">
        <f>RANK(IV51,IV$5:IV$64,1)*1000000+RANK(IM51,IM$5:IM$64,1)*10000+RANK(IL51,IL$5:IL$64,1)*100-$AS46*0.01+ROW()/10000</f>
        <v>#REF!</v>
      </c>
      <c r="IO51" s="146" t="e">
        <f ca="1">RANK(IW51,IW$5:IW$64,1)*100000000+RANK(IV51,IV$5:IV$64,1)*1000000+RANK(IM51,IM$5:IM$64,1)*10000+RANK(IL51,IL$5:IL$64,1)*100+HF51-$AS46*0.01+ROW()/10000</f>
        <v>#REF!</v>
      </c>
      <c r="IP51" s="139" t="e">
        <f t="shared" si="401"/>
        <v>#REF!</v>
      </c>
      <c r="IQ51" s="139" t="e">
        <f t="shared" si="185"/>
        <v>#REF!</v>
      </c>
      <c r="IR51" s="139" t="str">
        <f>+$D45</f>
        <v>藤田　幹夫</v>
      </c>
      <c r="IS51" s="150" t="e">
        <f t="shared" si="402"/>
        <v>#REF!</v>
      </c>
      <c r="IT51" s="139" t="str">
        <f>IF($AV46&gt;=2,IF(IS51&lt;IT$4,IS51,"資格基準未達"),"資格基準未達")</f>
        <v>資格基準未達</v>
      </c>
      <c r="IU51" s="141" t="str">
        <f ca="1">IF(HF51=1,"強化会入会後1年未満",IF($AV46&lt;2,"強化会参加数不足",IF($HE51=1,"辞退等により対象外",IF($CL51=1,"資格充足（"&amp;CI51+CJ51&amp;"回出場）",IF($CK51=1,"暫定 "&amp;TEXT($EF51,"0.000")&amp;" ("&amp;$CI51+CJ51&amp;"回出場)",TEXT($EF51,"0.000")&amp;"("&amp;$CI51+CJ51&amp;"回出場)")))))</f>
        <v>強化会入会後1年未満</v>
      </c>
      <c r="IV51" s="147" t="e">
        <f>IF(AV46&lt;2,IS51+2000,IF($HF51=1,IS51+3000,IF($HD51=1,IS51-300,IS51)))</f>
        <v>#REF!</v>
      </c>
      <c r="IW51" s="147" t="e">
        <f t="shared" si="190"/>
        <v>#REF!</v>
      </c>
      <c r="IX51" s="141">
        <f>IF($B45="B",HY51,"")</f>
        <v>500</v>
      </c>
      <c r="IY51" s="141" t="e">
        <f t="shared" si="242"/>
        <v>#REF!</v>
      </c>
      <c r="IZ51" s="146" t="e">
        <f t="shared" si="192"/>
        <v>#REF!</v>
      </c>
      <c r="JA51" s="139" t="str">
        <f t="shared" si="193"/>
        <v/>
      </c>
      <c r="JB51" s="132"/>
      <c r="JC51" s="132"/>
      <c r="JD51" s="132"/>
      <c r="JE51" s="132"/>
      <c r="JF51" s="132"/>
      <c r="JG51" s="132"/>
      <c r="JH51" s="132"/>
      <c r="JI51" s="132"/>
      <c r="JJ51" s="132"/>
      <c r="JK51" s="160">
        <v>21</v>
      </c>
      <c r="JL51" s="160" t="e">
        <f t="shared" si="391"/>
        <v>#REF!</v>
      </c>
      <c r="JM51" s="185" t="e">
        <f t="shared" si="392"/>
        <v>#REF!</v>
      </c>
      <c r="JN51" s="163" t="e">
        <f t="shared" si="393"/>
        <v>#REF!</v>
      </c>
      <c r="JO51" s="185" t="e">
        <f t="shared" si="394"/>
        <v>#REF!</v>
      </c>
      <c r="JP51" s="162" t="e">
        <f t="shared" si="381"/>
        <v>#N/A</v>
      </c>
      <c r="JQ51" s="163" t="str">
        <f t="shared" ref="JQ51:JQ54" si="428">IF(JK51=1,"選手",IF(JK51=2,"選手",IF(JK51=3,"選手",IF(JK51=4,"選手",IF(JK51=5,"補欠","")))))</f>
        <v/>
      </c>
      <c r="JR51" s="132"/>
      <c r="JS51" s="132"/>
      <c r="JT51" s="132"/>
      <c r="JU51" s="132"/>
      <c r="JV51" s="132"/>
      <c r="JW51" s="132"/>
      <c r="JX51" s="132"/>
      <c r="JY51" s="4"/>
      <c r="JZ51" s="4"/>
      <c r="KA51" s="4"/>
      <c r="KB51" s="4"/>
      <c r="KC51" s="4"/>
    </row>
    <row r="52" spans="1:289" ht="16.5" x14ac:dyDescent="0.35">
      <c r="A52" s="7"/>
      <c r="B52" s="14"/>
      <c r="C52" s="30"/>
      <c r="D52" s="13"/>
      <c r="E52" s="52"/>
      <c r="F52" s="49"/>
      <c r="G52" s="13">
        <f t="shared" ca="1" si="197"/>
        <v>1433</v>
      </c>
      <c r="H52" s="9"/>
      <c r="I52" s="9"/>
      <c r="J52" s="9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132"/>
      <c r="AS52" s="133">
        <f t="shared" si="419"/>
        <v>0</v>
      </c>
      <c r="AT52" s="199"/>
      <c r="AU52" s="200"/>
      <c r="AV52" s="136">
        <f t="shared" si="420"/>
        <v>0</v>
      </c>
      <c r="AW52" s="137" t="str">
        <f t="shared" si="421"/>
        <v/>
      </c>
      <c r="AX52" s="137">
        <f t="shared" ref="AX52:AX64" si="429">IF(COUNTIF(H49:AQ49,"&gt;0")&gt;0,SUM(H49:AQ49)/COUNTIF(H49:AQ49,"&gt;0"),0)</f>
        <v>0</v>
      </c>
      <c r="AY52" s="138">
        <f t="shared" ref="AY52:AY64" si="430">IF($E49-H$4&gt;0,0,IF(DATEDIF($E49,H$4,"m")&lt;12,0,IF(H49="",0,1)))</f>
        <v>0</v>
      </c>
      <c r="AZ52" s="138">
        <f t="shared" ref="AZ52:AZ64" si="431">IF($E49-I$4&gt;0,0,IF(DATEDIF($E49,I$4,"m")&lt;12,0,IF(I49="",0,1)))</f>
        <v>0</v>
      </c>
      <c r="BA52" s="138">
        <f t="shared" ref="BA52:BA64" si="432">IF($E49-J$4&gt;0,0,IF(DATEDIF($E49,J$4,"m")&lt;12,0,IF(J49="",0,1)))</f>
        <v>0</v>
      </c>
      <c r="BB52" s="138">
        <f t="shared" ref="BB52:BB64" si="433">IF($E49-K$4&gt;0,0,IF(DATEDIF($E49,K$4,"m")&lt;12,0,IF(K49="",0,1)))</f>
        <v>0</v>
      </c>
      <c r="BC52" s="138">
        <f t="shared" ref="BC52:BC64" si="434">IF($E49-L$4&gt;0,0,IF(DATEDIF($E49,L$4,"m")&lt;12,0,IF(L49="",0,1)))</f>
        <v>0</v>
      </c>
      <c r="BD52" s="138">
        <f t="shared" ref="BD52:BD64" si="435">IF($E49-M$4&gt;0,0,IF(DATEDIF($E49,M$4,"m")&lt;12,0,IF(M49="",0,1)))</f>
        <v>0</v>
      </c>
      <c r="BE52" s="138">
        <f t="shared" ref="BE52:BE64" si="436">IF($E49-N$4&gt;0,0,IF(DATEDIF($E49,N$4,"m")&lt;12,0,IF(N49="",0,1)))</f>
        <v>0</v>
      </c>
      <c r="BF52" s="138">
        <f t="shared" ref="BF52:BF64" si="437">IF($E49-O$4&gt;0,0,IF(DATEDIF($E49,O$4,"m")&lt;12,0,IF(O49="",0,1)))</f>
        <v>0</v>
      </c>
      <c r="BG52" s="138">
        <f t="shared" ref="BG52:BG64" si="438">IF($E49-P$4&gt;0,0,IF(DATEDIF($E49,P$4,"m")&lt;12,0,IF(P49="",0,1)))</f>
        <v>0</v>
      </c>
      <c r="BH52" s="138">
        <f t="shared" ref="BH52:BH64" si="439">IF($E49-Q$4&gt;0,0,IF(DATEDIF($E49,Q$4,"m")&lt;12,0,IF(Q49="",0,1)))</f>
        <v>0</v>
      </c>
      <c r="BI52" s="138">
        <f t="shared" ref="BI52:BI64" si="440">IF($E49-R$4&gt;0,0,IF(DATEDIF($E49,R$4,"m")&lt;12,0,IF(R49="",0,1)))</f>
        <v>0</v>
      </c>
      <c r="BJ52" s="138">
        <f t="shared" ref="BJ52:BJ64" si="441">IF($E49-S$4&gt;0,0,IF(DATEDIF($E49,S$4,"m")&lt;12,0,IF(S49="",0,1)))</f>
        <v>0</v>
      </c>
      <c r="BK52" s="138">
        <f t="shared" ref="BK52:BK64" si="442">IF($E49-T$4&gt;0,0,IF(DATEDIF($E49,T$4,"m")&lt;12,0,IF(T49="",0,1)))</f>
        <v>0</v>
      </c>
      <c r="BL52" s="138">
        <f t="shared" ref="BL52:BL64" si="443">IF($E49-U$4&gt;0,0,IF(DATEDIF($E49,U$4,"m")&lt;12,0,IF(U49="",0,1)))</f>
        <v>0</v>
      </c>
      <c r="BM52" s="138">
        <f t="shared" ref="BM52:BM64" si="444">IF($E49-V$4&gt;0,0,IF(DATEDIF($E49,V$4,"m")&lt;12,0,IF(V49="",0,1)))</f>
        <v>0</v>
      </c>
      <c r="BN52" s="138">
        <f t="shared" ref="BN52:BN64" si="445">IF($E49-W$4&gt;0,0,IF(DATEDIF($E49,W$4,"m")&lt;12,0,IF(W49="",0,1)))</f>
        <v>0</v>
      </c>
      <c r="BO52" s="138">
        <f t="shared" ref="BO52:BO64" si="446">IF($E49-X$4&gt;0,0,IF(DATEDIF($E49,X$4,"m")&lt;12,0,IF(X49="",0,1)))</f>
        <v>0</v>
      </c>
      <c r="BP52" s="138">
        <f t="shared" ref="BP52:BP64" si="447">IF($E49-Y$4&gt;0,0,IF(DATEDIF($E49,Y$4,"m")&lt;12,0,IF(Y49="",0,1)))</f>
        <v>0</v>
      </c>
      <c r="BQ52" s="138">
        <f t="shared" ref="BQ52:BQ64" si="448">IF($E49-Z$4&gt;0,0,IF(DATEDIF($E49,Z$4,"m")&lt;12,0,IF(Z49="",0,1)))</f>
        <v>0</v>
      </c>
      <c r="BR52" s="138">
        <f t="shared" ref="BR52:BR64" si="449">IF($E49-AA$4&gt;0,0,IF(DATEDIF($E49,AA$4,"m")&lt;12,0,IF(AA49="",0,1)))</f>
        <v>0</v>
      </c>
      <c r="BS52" s="138">
        <f t="shared" ref="BS52:BS64" si="450">IF($E49-AB$4&gt;0,0,IF(DATEDIF($E49,AB$4,"m")&lt;12,0,IF(AB49="",0,1)))</f>
        <v>0</v>
      </c>
      <c r="BT52" s="138">
        <f t="shared" ref="BT52:BT64" si="451">IF($E49-AC$4&gt;0,0,IF(DATEDIF($E49,AC$4,"m")&lt;12,0,IF(AC49="",0,1)))</f>
        <v>0</v>
      </c>
      <c r="BU52" s="138">
        <f t="shared" ref="BU52:BU64" si="452">IF($E49-AD$4&gt;0,0,IF(DATEDIF($E49,AD$4,"m")&lt;12,0,IF(AD49="",0,1)))</f>
        <v>0</v>
      </c>
      <c r="BV52" s="138">
        <f t="shared" ref="BV52:BV64" si="453">IF($E49-AE$4&gt;0,0,IF(DATEDIF($E49,AE$4,"m")&lt;12,0,IF(AE49="",0,1)))</f>
        <v>0</v>
      </c>
      <c r="BW52" s="138">
        <f t="shared" ref="BW52:BW64" si="454">IF($E49-AF$4&gt;0,0,IF(DATEDIF($E49,AF$4,"m")&lt;12,0,IF(AF49="",0,1)))</f>
        <v>0</v>
      </c>
      <c r="BX52" s="138">
        <f t="shared" ref="BX52:BX64" si="455">IF($E49-AG$4&gt;0,0,IF(DATEDIF($E49,AG$4,"m")&lt;12,0,IF(AG49="",0,1)))</f>
        <v>0</v>
      </c>
      <c r="BY52" s="138">
        <f t="shared" ref="BY52:BY64" si="456">IF($E49-AH$4&gt;0,0,IF(DATEDIF($E49,AH$4,"m")&lt;12,0,IF(AH49="",0,1)))</f>
        <v>0</v>
      </c>
      <c r="BZ52" s="138">
        <f t="shared" ref="BZ52:BZ64" si="457">IF($E49-AI$4&gt;0,0,IF(DATEDIF($E49,AI$4,"m")&lt;12,0,IF(AI49="",0,1)))</f>
        <v>0</v>
      </c>
      <c r="CA52" s="138">
        <f t="shared" ref="CA52:CA64" si="458">IF($E49-AJ$4&gt;0,0,IF(DATEDIF($E49,AJ$4,"m")&lt;12,0,IF(AJ49="",0,1)))</f>
        <v>0</v>
      </c>
      <c r="CB52" s="138">
        <f t="shared" ref="CB52:CB64" si="459">IF($E49-AK$4&gt;0,0,IF(DATEDIF($E49,AK$4,"m")&lt;12,0,IF(AK49="",0,1)))</f>
        <v>0</v>
      </c>
      <c r="CC52" s="138">
        <f t="shared" ref="CC52:CC64" si="460">IF($E49-AL$4&gt;0,0,IF(DATEDIF($E49,AL$4,"m")&lt;12,0,IF(AL49="",0,1)))</f>
        <v>0</v>
      </c>
      <c r="CD52" s="138">
        <f t="shared" ref="CD52:CD64" si="461">IF($E49-AM$4&gt;0,0,IF(DATEDIF($E49,AM$4,"m")&lt;12,0,IF(AM49="",0,1)))</f>
        <v>0</v>
      </c>
      <c r="CE52" s="138">
        <f t="shared" ref="CE52:CE64" si="462">IF($E49-AN$4&gt;0,0,IF(DATEDIF($E49,AN$4,"m")&lt;12,0,IF(AN49="",0,1)))</f>
        <v>0</v>
      </c>
      <c r="CF52" s="138">
        <f t="shared" ref="CF52:CF64" si="463">IF($E49-AO$4&gt;0,0,IF(DATEDIF($E49,AO$4,"m")&lt;12,0,IF(AO49="",0,1)))</f>
        <v>0</v>
      </c>
      <c r="CG52" s="138">
        <f t="shared" ref="CG52:CG64" si="464">IF($E49-AP$4&gt;0,0,IF(DATEDIF($E49,AP$4,"m")&lt;12,0,IF(AP49="",0,1)))</f>
        <v>0</v>
      </c>
      <c r="CH52" s="138">
        <f t="shared" ref="CH52:CH64" si="465">IF($E49-AQ$4&gt;0,0,IF(DATEDIF($E49,AQ$4,"m")&lt;12,0,IF(AQ49="",0,1)))</f>
        <v>0</v>
      </c>
      <c r="CI52" s="138">
        <f t="shared" si="100"/>
        <v>0</v>
      </c>
      <c r="CJ52" s="138">
        <f t="shared" si="101"/>
        <v>0</v>
      </c>
      <c r="CK52" s="138">
        <f t="shared" si="102"/>
        <v>0</v>
      </c>
      <c r="CL52" s="138">
        <f t="shared" si="103"/>
        <v>0</v>
      </c>
      <c r="CM52" s="139">
        <f t="shared" si="406"/>
        <v>500</v>
      </c>
      <c r="CN52" s="139">
        <f t="shared" si="406"/>
        <v>500</v>
      </c>
      <c r="CO52" s="139">
        <f t="shared" si="406"/>
        <v>500</v>
      </c>
      <c r="CP52" s="139">
        <f t="shared" si="406"/>
        <v>500</v>
      </c>
      <c r="CQ52" s="139">
        <f t="shared" si="406"/>
        <v>500</v>
      </c>
      <c r="CR52" s="139">
        <f t="shared" si="406"/>
        <v>500</v>
      </c>
      <c r="CS52" s="139">
        <f t="shared" si="406"/>
        <v>500</v>
      </c>
      <c r="CT52" s="139">
        <f t="shared" si="406"/>
        <v>500</v>
      </c>
      <c r="CU52" s="139">
        <f t="shared" si="406"/>
        <v>500</v>
      </c>
      <c r="CV52" s="139">
        <f t="shared" si="406"/>
        <v>500</v>
      </c>
      <c r="CW52" s="139">
        <f t="shared" si="407"/>
        <v>500</v>
      </c>
      <c r="CX52" s="139">
        <f t="shared" si="407"/>
        <v>500</v>
      </c>
      <c r="CY52" s="139">
        <f t="shared" si="407"/>
        <v>500</v>
      </c>
      <c r="CZ52" s="139">
        <f t="shared" si="407"/>
        <v>500</v>
      </c>
      <c r="DA52" s="139">
        <f t="shared" si="407"/>
        <v>500</v>
      </c>
      <c r="DB52" s="139">
        <f t="shared" si="407"/>
        <v>500</v>
      </c>
      <c r="DC52" s="139">
        <f t="shared" si="407"/>
        <v>500</v>
      </c>
      <c r="DD52" s="139">
        <f t="shared" si="407"/>
        <v>500</v>
      </c>
      <c r="DE52" s="139">
        <f t="shared" si="407"/>
        <v>500</v>
      </c>
      <c r="DF52" s="139">
        <f t="shared" si="407"/>
        <v>500</v>
      </c>
      <c r="DG52" s="139">
        <f t="shared" si="408"/>
        <v>500</v>
      </c>
      <c r="DH52" s="139">
        <f t="shared" si="408"/>
        <v>500</v>
      </c>
      <c r="DI52" s="139">
        <f t="shared" si="408"/>
        <v>500</v>
      </c>
      <c r="DJ52" s="139">
        <f t="shared" si="408"/>
        <v>500</v>
      </c>
      <c r="DK52" s="139">
        <f t="shared" si="408"/>
        <v>500</v>
      </c>
      <c r="DL52" s="139">
        <f t="shared" si="408"/>
        <v>500</v>
      </c>
      <c r="DM52" s="139">
        <f t="shared" si="408"/>
        <v>500</v>
      </c>
      <c r="DN52" s="139">
        <f t="shared" si="408"/>
        <v>500</v>
      </c>
      <c r="DO52" s="139">
        <f t="shared" si="408"/>
        <v>500</v>
      </c>
      <c r="DP52" s="139">
        <f t="shared" si="408"/>
        <v>500</v>
      </c>
      <c r="DQ52" s="140">
        <f t="shared" si="104"/>
        <v>2500</v>
      </c>
      <c r="DR52" s="140">
        <f t="shared" si="105"/>
        <v>500</v>
      </c>
      <c r="DS52" s="140">
        <f t="shared" si="106"/>
        <v>1000</v>
      </c>
      <c r="DT52" s="140">
        <f t="shared" si="107"/>
        <v>500</v>
      </c>
      <c r="DU52" s="141">
        <f t="shared" si="108"/>
        <v>500</v>
      </c>
      <c r="DV52" s="139">
        <f t="shared" si="109"/>
        <v>0</v>
      </c>
      <c r="DW52" s="139">
        <f t="shared" si="110"/>
        <v>0</v>
      </c>
      <c r="DX52" s="139">
        <f t="shared" si="111"/>
        <v>0</v>
      </c>
      <c r="DY52" s="139">
        <f t="shared" si="112"/>
        <v>0</v>
      </c>
      <c r="DZ52" s="139">
        <f t="shared" si="113"/>
        <v>0</v>
      </c>
      <c r="EA52" s="139">
        <f t="shared" si="114"/>
        <v>0</v>
      </c>
      <c r="EB52" s="139">
        <f t="shared" si="115"/>
        <v>0</v>
      </c>
      <c r="EC52" s="139">
        <f t="shared" si="116"/>
        <v>0</v>
      </c>
      <c r="ED52" s="141">
        <f t="shared" si="117"/>
        <v>500</v>
      </c>
      <c r="EE52" s="142">
        <f t="shared" si="118"/>
        <v>0</v>
      </c>
      <c r="EF52" s="143" t="str">
        <f t="shared" ref="EF52:EF64" si="466">IF(D49="","",IF(EE52&lt;5,"出場回数不足",IF(CK52=1,ED52,"出場回数不足")))</f>
        <v/>
      </c>
      <c r="EG52" s="192">
        <f t="shared" si="120"/>
        <v>1000</v>
      </c>
      <c r="EH52" s="192">
        <f t="shared" si="396"/>
        <v>1500</v>
      </c>
      <c r="EI52" s="139">
        <f t="shared" ref="EI52:EI64" si="467">IF(AY52=0,500,IF(H49="",500,H49))</f>
        <v>500</v>
      </c>
      <c r="EJ52" s="139">
        <f t="shared" ref="EJ52:EJ64" si="468">IF(AZ52=0,500,IF(I49="",500,I49))</f>
        <v>500</v>
      </c>
      <c r="EK52" s="139">
        <f t="shared" ref="EK52:EK64" si="469">IF(BA52=0,500,IF(J49="",500,J49))</f>
        <v>500</v>
      </c>
      <c r="EL52" s="139">
        <f t="shared" ref="EL52:EL64" si="470">IF(BB52=0,500,IF(K49="",500,K49))</f>
        <v>500</v>
      </c>
      <c r="EM52" s="139">
        <f t="shared" ref="EM52:EM64" si="471">IF(BC52=0,500,IF(L49="",500,L49))</f>
        <v>500</v>
      </c>
      <c r="EN52" s="139">
        <f t="shared" ref="EN52:EN64" si="472">IF(BD52=0,500,IF(M49="",500,M49))</f>
        <v>500</v>
      </c>
      <c r="EO52" s="139">
        <f t="shared" ref="EO52:EO64" si="473">IF(BE52=0,500,IF(N49="",500,N49))</f>
        <v>500</v>
      </c>
      <c r="EP52" s="139">
        <f t="shared" ref="EP52:EP64" si="474">IF(BF52=0,500,IF(O49="",500,O49))</f>
        <v>500</v>
      </c>
      <c r="EQ52" s="139">
        <f t="shared" ref="EQ52:EQ64" si="475">IF(BG52=0,500,IF(P49="",500,P49))</f>
        <v>500</v>
      </c>
      <c r="ER52" s="139">
        <f t="shared" ref="ER52:ER64" si="476">IF(BH52=0,500,IF(Q49="",500,Q49))</f>
        <v>500</v>
      </c>
      <c r="ES52" s="139">
        <f t="shared" ref="ES52:ES64" si="477">IF(BI52=0,500,IF(R49="",500,R49))</f>
        <v>500</v>
      </c>
      <c r="ET52" s="139">
        <f t="shared" ref="ET52:ET64" si="478">IF(BJ52=0,500,IF(S49="",500,S49))</f>
        <v>500</v>
      </c>
      <c r="EU52" s="139">
        <f t="shared" ref="EU52:EU64" si="479">IF(BK52=0,500,IF(T49="",500,T49))</f>
        <v>500</v>
      </c>
      <c r="EV52" s="139">
        <f t="shared" ref="EV52:EV64" si="480">IF(BL52=0,500,IF(U49="",500,U49))</f>
        <v>500</v>
      </c>
      <c r="EW52" s="139">
        <f t="shared" ref="EW52:EW64" si="481">IF(BM52=0,500,IF(V49="",500,V49))</f>
        <v>500</v>
      </c>
      <c r="EX52" s="139">
        <f t="shared" ref="EX52:EX64" si="482">IF(BN52=0,500,IF(W49="",500,W49))</f>
        <v>500</v>
      </c>
      <c r="EY52" s="139">
        <f t="shared" ref="EY52:EY64" si="483">IF(BO52=0,500,IF(X49="",500,X49))</f>
        <v>500</v>
      </c>
      <c r="EZ52" s="139">
        <f t="shared" ref="EZ52:EZ64" si="484">IF(BP52=0,500,IF(Y49="",500,Y49))</f>
        <v>500</v>
      </c>
      <c r="FA52" s="139">
        <f t="shared" ref="FA52:FA64" si="485">IF(BQ52=0,500,IF(Z49="",500,Z49))</f>
        <v>500</v>
      </c>
      <c r="FB52" s="139">
        <f t="shared" ref="FB52:FB64" si="486">IF(BR52=0,500,IF(AA49="",500,AA49))</f>
        <v>500</v>
      </c>
      <c r="FC52" s="139">
        <f t="shared" ref="FC52:FC64" si="487">IF(BS52=0,500,IF(AB49="",500,AB49))</f>
        <v>500</v>
      </c>
      <c r="FD52" s="139">
        <f t="shared" ref="FD52:FD64" si="488">IF(BT52=0,500,IF(AC49="",500,AC49))</f>
        <v>500</v>
      </c>
      <c r="FE52" s="139">
        <f t="shared" ref="FE52:FE64" si="489">IF(BU52=0,500,IF(AD49="",500,AD49))</f>
        <v>500</v>
      </c>
      <c r="FF52" s="139">
        <f t="shared" ref="FF52:FF64" si="490">IF(BV52=0,500,IF(AE49="",500,AE49))</f>
        <v>500</v>
      </c>
      <c r="FG52" s="139">
        <f t="shared" ref="FG52:FG64" si="491">IF(BW52=0,500,IF(AF49="",500,AF49))</f>
        <v>500</v>
      </c>
      <c r="FH52" s="139">
        <f t="shared" ref="FH52:FH64" si="492">IF(BX52=0,500,IF(AG49="",500,AG49))</f>
        <v>500</v>
      </c>
      <c r="FI52" s="139">
        <f t="shared" ref="FI52:FI64" si="493">IF(BY52=0,500,IF(AH49="",500,AH49))</f>
        <v>500</v>
      </c>
      <c r="FJ52" s="139">
        <f t="shared" ref="FJ52:FJ64" si="494">IF(BZ52=0,500,IF(AI49="",500,AI49))</f>
        <v>500</v>
      </c>
      <c r="FK52" s="139">
        <f t="shared" si="418"/>
        <v>500</v>
      </c>
      <c r="FL52" s="139">
        <f t="shared" si="418"/>
        <v>500</v>
      </c>
      <c r="FM52" s="139">
        <f t="shared" si="418"/>
        <v>500</v>
      </c>
      <c r="FN52" s="139">
        <f t="shared" si="418"/>
        <v>500</v>
      </c>
      <c r="FO52" s="139">
        <f t="shared" si="418"/>
        <v>500</v>
      </c>
      <c r="FP52" s="139">
        <f t="shared" si="418"/>
        <v>500</v>
      </c>
      <c r="FQ52" s="139">
        <f t="shared" si="418"/>
        <v>500</v>
      </c>
      <c r="FR52" s="139">
        <f t="shared" si="418"/>
        <v>500</v>
      </c>
      <c r="FS52" s="139">
        <f t="shared" si="418"/>
        <v>500</v>
      </c>
      <c r="FT52" s="139">
        <f t="shared" si="418"/>
        <v>500</v>
      </c>
      <c r="FU52" s="139">
        <f t="shared" si="418"/>
        <v>500</v>
      </c>
      <c r="FV52" s="139">
        <f t="shared" si="418"/>
        <v>500</v>
      </c>
      <c r="FW52" s="139">
        <f t="shared" si="418"/>
        <v>500</v>
      </c>
      <c r="FX52" s="139">
        <f t="shared" si="418"/>
        <v>500</v>
      </c>
      <c r="FY52" s="139">
        <f t="shared" si="418"/>
        <v>500</v>
      </c>
      <c r="FZ52" s="139">
        <f t="shared" si="418"/>
        <v>500</v>
      </c>
      <c r="GA52" s="139">
        <f t="shared" si="416"/>
        <v>500</v>
      </c>
      <c r="GB52" s="139">
        <f t="shared" si="416"/>
        <v>500</v>
      </c>
      <c r="GC52" s="139">
        <f t="shared" si="416"/>
        <v>500</v>
      </c>
      <c r="GD52" s="139">
        <f t="shared" si="416"/>
        <v>500</v>
      </c>
      <c r="GE52" s="139">
        <f t="shared" si="416"/>
        <v>500</v>
      </c>
      <c r="GF52" s="139">
        <f t="shared" si="416"/>
        <v>500</v>
      </c>
      <c r="GG52" s="139">
        <f t="shared" si="416"/>
        <v>500</v>
      </c>
      <c r="GH52" s="139">
        <f t="shared" si="416"/>
        <v>500</v>
      </c>
      <c r="GI52" s="139">
        <f t="shared" si="416"/>
        <v>500</v>
      </c>
      <c r="GJ52" s="139">
        <f t="shared" si="416"/>
        <v>500</v>
      </c>
      <c r="GK52" s="139">
        <f t="shared" si="416"/>
        <v>500</v>
      </c>
      <c r="GL52" s="139">
        <f t="shared" si="416"/>
        <v>500</v>
      </c>
      <c r="GM52" s="139">
        <f t="shared" si="403"/>
        <v>500</v>
      </c>
      <c r="GN52" s="139">
        <f t="shared" si="403"/>
        <v>500</v>
      </c>
      <c r="GO52" s="139">
        <f t="shared" si="403"/>
        <v>500</v>
      </c>
      <c r="GP52" s="139">
        <f t="shared" si="403"/>
        <v>500</v>
      </c>
      <c r="GQ52" s="139">
        <f t="shared" si="403"/>
        <v>500</v>
      </c>
      <c r="GR52" s="139">
        <f t="shared" si="403"/>
        <v>500</v>
      </c>
      <c r="GS52" s="139">
        <f t="shared" si="403"/>
        <v>500</v>
      </c>
      <c r="GT52" s="139">
        <f t="shared" si="403"/>
        <v>500</v>
      </c>
      <c r="GU52" s="139">
        <f t="shared" ref="GU52:GU64" si="495">IF(CA52=0,500,IF(AJ49="",500,AJ49))</f>
        <v>500</v>
      </c>
      <c r="GV52" s="139">
        <f t="shared" ref="GV52:GV64" si="496">IF(CB52=0,500,IF(AK49="",500,AK49))</f>
        <v>500</v>
      </c>
      <c r="GW52" s="139">
        <f t="shared" ref="GW52:GW64" si="497">IF(CC52=0,500,IF(AL49="",500,AL49))</f>
        <v>500</v>
      </c>
      <c r="GX52" s="139">
        <f t="shared" ref="GX52:GX64" si="498">IF(CD52=0,500,IF(AM49="",500,AM49))</f>
        <v>500</v>
      </c>
      <c r="GY52" s="139">
        <f t="shared" ref="GY52:GY64" si="499">IF(CE52=0,500,IF(AN49="",500,AN49))</f>
        <v>500</v>
      </c>
      <c r="GZ52" s="139">
        <f t="shared" ref="GZ52:GZ64" si="500">IF(CF52=0,500,IF(AO49="",500,AO49))</f>
        <v>500</v>
      </c>
      <c r="HA52" s="139">
        <f t="shared" ref="HA52:HA64" si="501">IF(CG52=0,500,IF(AP49="",500,AP49))</f>
        <v>500</v>
      </c>
      <c r="HB52" s="139">
        <f t="shared" ref="HB52:HB64" si="502">IF(CH52=0,500,IF(AQ49="",500,AQ49))</f>
        <v>500</v>
      </c>
      <c r="HC52" s="139"/>
      <c r="HD52" s="139">
        <f t="shared" ref="HD52:HD64" si="503">IF(AV50&lt;2,0,IF(EH52&gt;=150,0,IF(AT50="※",1,0)))</f>
        <v>0</v>
      </c>
      <c r="HE52" s="139">
        <f t="shared" ref="HE52:HE64" si="504">IF(AU50="※",1,0)</f>
        <v>0</v>
      </c>
      <c r="HF52" s="138">
        <f t="shared" ref="HF52:HF64" ca="1" si="505">IF(DATEDIF($E49,$A$1,"m")&lt;12,1,0)</f>
        <v>0</v>
      </c>
      <c r="HG52" s="145" t="e">
        <f t="shared" si="397"/>
        <v>#REF!</v>
      </c>
      <c r="HH52" s="145"/>
      <c r="HI52" s="139" t="str">
        <f t="shared" ref="HI52:HI64" si="506">IF($B49="A",$HG52,"除外")</f>
        <v>除外</v>
      </c>
      <c r="HJ52" s="146" t="e">
        <f t="shared" si="163"/>
        <v>#REF!</v>
      </c>
      <c r="HK52" s="146" t="e">
        <f t="shared" si="164"/>
        <v>#REF!</v>
      </c>
      <c r="HL52" s="146" t="e">
        <f t="shared" si="165"/>
        <v>#REF!</v>
      </c>
      <c r="HM52" s="146" t="e">
        <f t="shared" ref="HM52:HM64" si="507">RANK(HU52,HU$5:HU$64,1)*1000000+RANK(HL52,HL$5:HL$64,1)*10000+RANK(HK52,HK$5:HK$64,1)*100-$AS50*0.01+ROW()/10000</f>
        <v>#REF!</v>
      </c>
      <c r="HN52" s="146" t="e">
        <f t="shared" ref="HN52:HN64" ca="1" si="508">RANK(HV52,HV$5:HV$64,1)*100000000+RANK(HU52,HU$5:HU$64,1)*1000000+RANK(HL52,HL$5:HL$64,1)*10000+RANK(HK52,HK$5:HK$64,1)*100+HF52-$AS50*0.01+ROW()/10000</f>
        <v>#REF!</v>
      </c>
      <c r="HO52" s="139" t="str">
        <f t="shared" si="398"/>
        <v/>
      </c>
      <c r="HP52" s="139" t="str">
        <f t="shared" si="169"/>
        <v/>
      </c>
      <c r="HQ52" s="139">
        <f t="shared" ref="HQ52:HQ64" si="509">+$D49</f>
        <v>0</v>
      </c>
      <c r="HR52" s="147">
        <f t="shared" si="399"/>
        <v>11500</v>
      </c>
      <c r="HS52" s="148" t="str">
        <f t="shared" ref="HS52:HS64" si="510">IF(AV50&gt;=2,IF(HR52&lt;HS$4,HR52,"資格基準未達"),"資格基準未達")</f>
        <v>資格基準未達</v>
      </c>
      <c r="HT52" s="141" t="str">
        <f t="shared" ref="HT52:HT64" ca="1" si="511">IF(HF52=1,"強化会入会後1年未満",IF($AV50&lt;2,"強化会参加数不足",IF(HE52=1,"辞退等により対象外",IF($CL52=1,"資格充足（"&amp;$CI52+CJ52&amp;"回出場）",IF($CK52=1,"暫定 "&amp;TEXT($EF52,"0.000")&amp;" ("&amp;$CI52+CJ52&amp;"回出場)",TEXT($EF52,"0.000")&amp;"("&amp;$CI52+CJ52&amp;"回出場)")))))</f>
        <v>強化会参加数不足</v>
      </c>
      <c r="HU52" s="148">
        <f t="shared" ref="HU52:HU64" si="512">IF(AV50&lt;2,HR52+2000,IF($HF52=1,HR52+3000,IF(HD52=1,HR52-300,HR52)))</f>
        <v>13500</v>
      </c>
      <c r="HV52" s="148">
        <f t="shared" si="174"/>
        <v>13500</v>
      </c>
      <c r="HW52" s="139" t="str">
        <f t="shared" si="56"/>
        <v/>
      </c>
      <c r="HX52" s="146" t="str">
        <f t="shared" si="175"/>
        <v/>
      </c>
      <c r="HY52" s="149">
        <f t="shared" si="176"/>
        <v>500</v>
      </c>
      <c r="HZ52" s="139">
        <f>SMALL(($EI52:$EK52,$EM52:$FJ52),HZ$4)</f>
        <v>500</v>
      </c>
      <c r="IA52" s="139">
        <f>SMALL(($EI52:$EK52,$EM52:$FJ52),IA$4)</f>
        <v>500</v>
      </c>
      <c r="IB52" s="139">
        <f>SMALL(($EI52:$EK52,$EM52:$FJ52),IB$4)</f>
        <v>500</v>
      </c>
      <c r="IC52" s="139">
        <f>SMALL(($EI52:$EK52,$EM52:$FJ52),IC$4)</f>
        <v>500</v>
      </c>
      <c r="ID52" s="139">
        <f>SMALL(($EI52:$EK52,$EM52:$FJ52),ID$4)</f>
        <v>500</v>
      </c>
      <c r="IE52" s="139">
        <f t="shared" si="404"/>
        <v>500</v>
      </c>
      <c r="IF52" s="139">
        <f t="shared" si="404"/>
        <v>500</v>
      </c>
      <c r="IG52" s="139"/>
      <c r="IH52" s="139" t="str">
        <f t="shared" si="178"/>
        <v/>
      </c>
      <c r="II52" s="139"/>
      <c r="IJ52" s="139" t="str">
        <f t="shared" ref="IJ52:IJ64" si="513">IF($B49="B",$HG52,"除外")</f>
        <v>除外</v>
      </c>
      <c r="IK52" s="146" t="e">
        <f t="shared" si="400"/>
        <v>#REF!</v>
      </c>
      <c r="IL52" s="146" t="e">
        <f t="shared" si="181"/>
        <v>#REF!</v>
      </c>
      <c r="IM52" s="146" t="e">
        <f t="shared" si="182"/>
        <v>#REF!</v>
      </c>
      <c r="IN52" s="146" t="e">
        <f t="shared" ref="IN52:IN64" ca="1" si="514">RANK(IV52,IV$5:IV$64,1)*1000000+RANK(IM52,IM$5:IM$64,1)*10000+RANK(IL52,IL$5:IL$64,1)*100-$AS50*0.01+ROW()/10000</f>
        <v>#REF!</v>
      </c>
      <c r="IO52" s="146" t="e">
        <f t="shared" ref="IO52:IO64" ca="1" si="515">RANK(IW52,IW$5:IW$64,1)*100000000+RANK(IV52,IV$5:IV$64,1)*1000000+RANK(IM52,IM$5:IM$64,1)*10000+RANK(IL52,IL$5:IL$64,1)*100+HF52-$AS50*0.01+ROW()/10000</f>
        <v>#REF!</v>
      </c>
      <c r="IP52" s="139" t="str">
        <f t="shared" si="401"/>
        <v/>
      </c>
      <c r="IQ52" s="139" t="str">
        <f t="shared" si="185"/>
        <v/>
      </c>
      <c r="IR52" s="139">
        <f t="shared" ref="IR52:IR64" si="516">+$D49</f>
        <v>0</v>
      </c>
      <c r="IS52" s="150">
        <f t="shared" si="402"/>
        <v>11500</v>
      </c>
      <c r="IT52" s="139" t="str">
        <f t="shared" ref="IT52:IT64" si="517">IF($AV50&gt;=2,IF(IS52&lt;IT$4,IS52,"資格基準未達"),"資格基準未達")</f>
        <v>資格基準未達</v>
      </c>
      <c r="IU52" s="141" t="str">
        <f t="shared" ref="IU52:IU64" ca="1" si="518">IF(HF52=1,"強化会入会後1年未満",IF($AV50&lt;2,"強化会参加数不足",IF($HE52=1,"辞退等により対象外",IF($CL52=1,"資格充足（"&amp;CI52+CJ52&amp;"回出場）",IF($CK52=1,"暫定 "&amp;TEXT($EF52,"0.000")&amp;" ("&amp;$CI52+CJ52&amp;"回出場)",TEXT($EF52,"0.000")&amp;"("&amp;$CI52+CJ52&amp;"回出場)")))))</f>
        <v>強化会参加数不足</v>
      </c>
      <c r="IV52" s="147">
        <f t="shared" ref="IV52:IV64" si="519">IF(AV50&lt;2,IS52+2000,IF($HF52=1,IS52+3000,IF($HD52=1,IS52-300,IS52)))</f>
        <v>13500</v>
      </c>
      <c r="IW52" s="147">
        <f t="shared" si="190"/>
        <v>13500</v>
      </c>
      <c r="IX52" s="141" t="str">
        <f t="shared" ref="IX52:IX64" si="520">IF($B49="B",HY52,"")</f>
        <v/>
      </c>
      <c r="IY52" s="141" t="str">
        <f t="shared" si="242"/>
        <v/>
      </c>
      <c r="IZ52" s="146" t="str">
        <f t="shared" si="192"/>
        <v/>
      </c>
      <c r="JA52" s="139" t="str">
        <f t="shared" si="193"/>
        <v/>
      </c>
      <c r="JB52" s="132"/>
      <c r="JC52" s="132"/>
      <c r="JD52" s="132"/>
      <c r="JE52" s="132"/>
      <c r="JF52" s="132"/>
      <c r="JG52" s="132"/>
      <c r="JH52" s="132"/>
      <c r="JI52" s="132"/>
      <c r="JJ52" s="132"/>
      <c r="JK52" s="160">
        <v>22</v>
      </c>
      <c r="JL52" s="160" t="e">
        <f t="shared" si="391"/>
        <v>#REF!</v>
      </c>
      <c r="JM52" s="185" t="e">
        <f t="shared" si="392"/>
        <v>#REF!</v>
      </c>
      <c r="JN52" s="163" t="e">
        <f t="shared" si="393"/>
        <v>#REF!</v>
      </c>
      <c r="JO52" s="185" t="e">
        <f t="shared" si="394"/>
        <v>#REF!</v>
      </c>
      <c r="JP52" s="162" t="e">
        <f t="shared" si="381"/>
        <v>#N/A</v>
      </c>
      <c r="JQ52" s="163" t="str">
        <f t="shared" si="428"/>
        <v/>
      </c>
      <c r="JR52" s="132"/>
      <c r="JS52" s="132"/>
      <c r="JT52" s="132"/>
      <c r="JU52" s="132"/>
      <c r="JV52" s="132"/>
      <c r="JW52" s="132"/>
      <c r="JX52" s="132"/>
      <c r="JY52" s="4"/>
      <c r="JZ52" s="4"/>
      <c r="KA52" s="4"/>
      <c r="KB52" s="4"/>
      <c r="KC52" s="4"/>
    </row>
    <row r="53" spans="1:289" ht="16.5" x14ac:dyDescent="0.35">
      <c r="A53" s="7">
        <f t="shared" ref="A53:A61" si="521">A52+1</f>
        <v>1</v>
      </c>
      <c r="B53" s="14"/>
      <c r="C53" s="30"/>
      <c r="D53" s="13"/>
      <c r="E53" s="52"/>
      <c r="F53" s="49"/>
      <c r="G53" s="13">
        <f t="shared" ca="1" si="197"/>
        <v>1433</v>
      </c>
      <c r="H53" s="9"/>
      <c r="I53" s="9"/>
      <c r="J53" s="9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4"/>
      <c r="AS53" s="11">
        <f t="shared" si="419"/>
        <v>0</v>
      </c>
      <c r="AT53" s="53"/>
      <c r="AU53" s="54"/>
      <c r="AV53" s="57">
        <f t="shared" si="420"/>
        <v>0</v>
      </c>
      <c r="AW53" s="12" t="str">
        <f t="shared" si="421"/>
        <v/>
      </c>
      <c r="AX53" s="137">
        <f t="shared" si="429"/>
        <v>0</v>
      </c>
      <c r="AY53" s="138">
        <f t="shared" si="430"/>
        <v>0</v>
      </c>
      <c r="AZ53" s="138">
        <f t="shared" si="431"/>
        <v>0</v>
      </c>
      <c r="BA53" s="138">
        <f t="shared" si="432"/>
        <v>0</v>
      </c>
      <c r="BB53" s="138">
        <f t="shared" si="433"/>
        <v>0</v>
      </c>
      <c r="BC53" s="138">
        <f t="shared" si="434"/>
        <v>0</v>
      </c>
      <c r="BD53" s="138">
        <f t="shared" si="435"/>
        <v>0</v>
      </c>
      <c r="BE53" s="138">
        <f t="shared" si="436"/>
        <v>0</v>
      </c>
      <c r="BF53" s="138">
        <f t="shared" si="437"/>
        <v>0</v>
      </c>
      <c r="BG53" s="138">
        <f t="shared" si="438"/>
        <v>0</v>
      </c>
      <c r="BH53" s="138">
        <f t="shared" si="439"/>
        <v>0</v>
      </c>
      <c r="BI53" s="138">
        <f t="shared" si="440"/>
        <v>0</v>
      </c>
      <c r="BJ53" s="138">
        <f t="shared" si="441"/>
        <v>0</v>
      </c>
      <c r="BK53" s="138">
        <f t="shared" si="442"/>
        <v>0</v>
      </c>
      <c r="BL53" s="138">
        <f t="shared" si="443"/>
        <v>0</v>
      </c>
      <c r="BM53" s="138">
        <f t="shared" si="444"/>
        <v>0</v>
      </c>
      <c r="BN53" s="138">
        <f t="shared" si="445"/>
        <v>0</v>
      </c>
      <c r="BO53" s="138">
        <f t="shared" si="446"/>
        <v>0</v>
      </c>
      <c r="BP53" s="138">
        <f t="shared" si="447"/>
        <v>0</v>
      </c>
      <c r="BQ53" s="138">
        <f t="shared" si="448"/>
        <v>0</v>
      </c>
      <c r="BR53" s="138">
        <f t="shared" si="449"/>
        <v>0</v>
      </c>
      <c r="BS53" s="138">
        <f t="shared" si="450"/>
        <v>0</v>
      </c>
      <c r="BT53" s="138">
        <f t="shared" si="451"/>
        <v>0</v>
      </c>
      <c r="BU53" s="138">
        <f t="shared" si="452"/>
        <v>0</v>
      </c>
      <c r="BV53" s="138">
        <f t="shared" si="453"/>
        <v>0</v>
      </c>
      <c r="BW53" s="138">
        <f t="shared" si="454"/>
        <v>0</v>
      </c>
      <c r="BX53" s="138">
        <f t="shared" si="455"/>
        <v>0</v>
      </c>
      <c r="BY53" s="138">
        <f t="shared" si="456"/>
        <v>0</v>
      </c>
      <c r="BZ53" s="138">
        <f t="shared" si="457"/>
        <v>0</v>
      </c>
      <c r="CA53" s="138">
        <f t="shared" si="458"/>
        <v>0</v>
      </c>
      <c r="CB53" s="138">
        <f t="shared" si="459"/>
        <v>0</v>
      </c>
      <c r="CC53" s="138">
        <f t="shared" si="460"/>
        <v>0</v>
      </c>
      <c r="CD53" s="138">
        <f t="shared" si="461"/>
        <v>0</v>
      </c>
      <c r="CE53" s="138">
        <f t="shared" si="462"/>
        <v>0</v>
      </c>
      <c r="CF53" s="138">
        <f t="shared" si="463"/>
        <v>0</v>
      </c>
      <c r="CG53" s="138">
        <f t="shared" si="464"/>
        <v>0</v>
      </c>
      <c r="CH53" s="138">
        <f t="shared" si="465"/>
        <v>0</v>
      </c>
      <c r="CI53" s="138">
        <f t="shared" si="100"/>
        <v>0</v>
      </c>
      <c r="CJ53" s="138">
        <f t="shared" si="101"/>
        <v>0</v>
      </c>
      <c r="CK53" s="138">
        <f t="shared" si="102"/>
        <v>0</v>
      </c>
      <c r="CL53" s="138">
        <f t="shared" si="103"/>
        <v>0</v>
      </c>
      <c r="CM53" s="139">
        <f t="shared" si="406"/>
        <v>500</v>
      </c>
      <c r="CN53" s="139">
        <f t="shared" si="406"/>
        <v>500</v>
      </c>
      <c r="CO53" s="139">
        <f t="shared" si="406"/>
        <v>500</v>
      </c>
      <c r="CP53" s="139">
        <f t="shared" si="406"/>
        <v>500</v>
      </c>
      <c r="CQ53" s="139">
        <f t="shared" si="406"/>
        <v>500</v>
      </c>
      <c r="CR53" s="139">
        <f t="shared" si="406"/>
        <v>500</v>
      </c>
      <c r="CS53" s="139">
        <f t="shared" si="406"/>
        <v>500</v>
      </c>
      <c r="CT53" s="139">
        <f t="shared" si="406"/>
        <v>500</v>
      </c>
      <c r="CU53" s="139">
        <f t="shared" si="406"/>
        <v>500</v>
      </c>
      <c r="CV53" s="139">
        <f t="shared" si="406"/>
        <v>500</v>
      </c>
      <c r="CW53" s="139">
        <f t="shared" si="407"/>
        <v>500</v>
      </c>
      <c r="CX53" s="139">
        <f t="shared" si="407"/>
        <v>500</v>
      </c>
      <c r="CY53" s="139">
        <f t="shared" si="407"/>
        <v>500</v>
      </c>
      <c r="CZ53" s="139">
        <f t="shared" si="407"/>
        <v>500</v>
      </c>
      <c r="DA53" s="139">
        <f t="shared" si="407"/>
        <v>500</v>
      </c>
      <c r="DB53" s="139">
        <f t="shared" si="407"/>
        <v>500</v>
      </c>
      <c r="DC53" s="139">
        <f t="shared" si="407"/>
        <v>500</v>
      </c>
      <c r="DD53" s="139">
        <f t="shared" si="407"/>
        <v>500</v>
      </c>
      <c r="DE53" s="139">
        <f t="shared" si="407"/>
        <v>500</v>
      </c>
      <c r="DF53" s="139">
        <f t="shared" si="407"/>
        <v>500</v>
      </c>
      <c r="DG53" s="139">
        <f t="shared" si="408"/>
        <v>500</v>
      </c>
      <c r="DH53" s="139">
        <f t="shared" si="408"/>
        <v>500</v>
      </c>
      <c r="DI53" s="139">
        <f t="shared" si="408"/>
        <v>500</v>
      </c>
      <c r="DJ53" s="139">
        <f t="shared" si="408"/>
        <v>500</v>
      </c>
      <c r="DK53" s="139">
        <f t="shared" si="408"/>
        <v>500</v>
      </c>
      <c r="DL53" s="139">
        <f t="shared" si="408"/>
        <v>500</v>
      </c>
      <c r="DM53" s="139">
        <f t="shared" si="408"/>
        <v>500</v>
      </c>
      <c r="DN53" s="139">
        <f t="shared" si="408"/>
        <v>500</v>
      </c>
      <c r="DO53" s="139">
        <f t="shared" si="408"/>
        <v>500</v>
      </c>
      <c r="DP53" s="139">
        <f t="shared" si="408"/>
        <v>500</v>
      </c>
      <c r="DQ53" s="140">
        <f t="shared" si="104"/>
        <v>2500</v>
      </c>
      <c r="DR53" s="140">
        <f t="shared" si="105"/>
        <v>500</v>
      </c>
      <c r="DS53" s="140">
        <f t="shared" si="106"/>
        <v>1000</v>
      </c>
      <c r="DT53" s="140">
        <f t="shared" si="107"/>
        <v>500</v>
      </c>
      <c r="DU53" s="141">
        <f t="shared" si="108"/>
        <v>500</v>
      </c>
      <c r="DV53" s="139">
        <f t="shared" si="109"/>
        <v>0</v>
      </c>
      <c r="DW53" s="139">
        <f t="shared" si="110"/>
        <v>0</v>
      </c>
      <c r="DX53" s="139">
        <f t="shared" si="111"/>
        <v>0</v>
      </c>
      <c r="DY53" s="139">
        <f t="shared" si="112"/>
        <v>0</v>
      </c>
      <c r="DZ53" s="139">
        <f t="shared" si="113"/>
        <v>0</v>
      </c>
      <c r="EA53" s="139">
        <f t="shared" si="114"/>
        <v>0</v>
      </c>
      <c r="EB53" s="139">
        <f t="shared" si="115"/>
        <v>0</v>
      </c>
      <c r="EC53" s="139">
        <f t="shared" si="116"/>
        <v>0</v>
      </c>
      <c r="ED53" s="141">
        <f t="shared" si="117"/>
        <v>500</v>
      </c>
      <c r="EE53" s="142">
        <f t="shared" si="118"/>
        <v>0</v>
      </c>
      <c r="EF53" s="143" t="str">
        <f t="shared" si="466"/>
        <v/>
      </c>
      <c r="EG53" s="192">
        <f t="shared" si="120"/>
        <v>1000</v>
      </c>
      <c r="EH53" s="192">
        <f t="shared" si="396"/>
        <v>1500</v>
      </c>
      <c r="EI53" s="139">
        <f t="shared" si="467"/>
        <v>500</v>
      </c>
      <c r="EJ53" s="139">
        <f t="shared" si="468"/>
        <v>500</v>
      </c>
      <c r="EK53" s="139">
        <f t="shared" si="469"/>
        <v>500</v>
      </c>
      <c r="EL53" s="139">
        <f t="shared" si="470"/>
        <v>500</v>
      </c>
      <c r="EM53" s="139">
        <f t="shared" si="471"/>
        <v>500</v>
      </c>
      <c r="EN53" s="139">
        <f t="shared" si="472"/>
        <v>500</v>
      </c>
      <c r="EO53" s="139">
        <f t="shared" si="473"/>
        <v>500</v>
      </c>
      <c r="EP53" s="139">
        <f t="shared" si="474"/>
        <v>500</v>
      </c>
      <c r="EQ53" s="139">
        <f t="shared" si="475"/>
        <v>500</v>
      </c>
      <c r="ER53" s="139">
        <f t="shared" si="476"/>
        <v>500</v>
      </c>
      <c r="ES53" s="139">
        <f t="shared" si="477"/>
        <v>500</v>
      </c>
      <c r="ET53" s="139">
        <f t="shared" si="478"/>
        <v>500</v>
      </c>
      <c r="EU53" s="139">
        <f t="shared" si="479"/>
        <v>500</v>
      </c>
      <c r="EV53" s="139">
        <f t="shared" si="480"/>
        <v>500</v>
      </c>
      <c r="EW53" s="139">
        <f t="shared" si="481"/>
        <v>500</v>
      </c>
      <c r="EX53" s="139">
        <f t="shared" si="482"/>
        <v>500</v>
      </c>
      <c r="EY53" s="139">
        <f t="shared" si="483"/>
        <v>500</v>
      </c>
      <c r="EZ53" s="139">
        <f t="shared" si="484"/>
        <v>500</v>
      </c>
      <c r="FA53" s="139">
        <f t="shared" si="485"/>
        <v>500</v>
      </c>
      <c r="FB53" s="139">
        <f t="shared" si="486"/>
        <v>500</v>
      </c>
      <c r="FC53" s="139">
        <f t="shared" si="487"/>
        <v>500</v>
      </c>
      <c r="FD53" s="139">
        <f t="shared" si="488"/>
        <v>500</v>
      </c>
      <c r="FE53" s="139">
        <f t="shared" si="489"/>
        <v>500</v>
      </c>
      <c r="FF53" s="139">
        <f t="shared" si="490"/>
        <v>500</v>
      </c>
      <c r="FG53" s="139">
        <f t="shared" si="491"/>
        <v>500</v>
      </c>
      <c r="FH53" s="139">
        <f t="shared" si="492"/>
        <v>500</v>
      </c>
      <c r="FI53" s="139">
        <f t="shared" si="493"/>
        <v>500</v>
      </c>
      <c r="FJ53" s="139">
        <f t="shared" si="494"/>
        <v>500</v>
      </c>
      <c r="FK53" s="139">
        <f t="shared" si="418"/>
        <v>500</v>
      </c>
      <c r="FL53" s="139">
        <f t="shared" si="418"/>
        <v>500</v>
      </c>
      <c r="FM53" s="139">
        <f t="shared" si="418"/>
        <v>500</v>
      </c>
      <c r="FN53" s="139">
        <f t="shared" si="418"/>
        <v>500</v>
      </c>
      <c r="FO53" s="139">
        <f t="shared" si="418"/>
        <v>500</v>
      </c>
      <c r="FP53" s="139">
        <f t="shared" si="418"/>
        <v>500</v>
      </c>
      <c r="FQ53" s="139">
        <f t="shared" si="418"/>
        <v>500</v>
      </c>
      <c r="FR53" s="139">
        <f t="shared" si="418"/>
        <v>500</v>
      </c>
      <c r="FS53" s="139">
        <f t="shared" si="418"/>
        <v>500</v>
      </c>
      <c r="FT53" s="139">
        <f t="shared" si="418"/>
        <v>500</v>
      </c>
      <c r="FU53" s="139">
        <f t="shared" si="418"/>
        <v>500</v>
      </c>
      <c r="FV53" s="139">
        <f t="shared" si="418"/>
        <v>500</v>
      </c>
      <c r="FW53" s="139">
        <f t="shared" si="418"/>
        <v>500</v>
      </c>
      <c r="FX53" s="139">
        <f t="shared" si="418"/>
        <v>500</v>
      </c>
      <c r="FY53" s="139">
        <f t="shared" si="418"/>
        <v>500</v>
      </c>
      <c r="FZ53" s="139">
        <f t="shared" si="418"/>
        <v>500</v>
      </c>
      <c r="GA53" s="139">
        <f t="shared" si="416"/>
        <v>500</v>
      </c>
      <c r="GB53" s="139">
        <f t="shared" si="416"/>
        <v>500</v>
      </c>
      <c r="GC53" s="139">
        <f t="shared" si="416"/>
        <v>500</v>
      </c>
      <c r="GD53" s="139">
        <f t="shared" si="416"/>
        <v>500</v>
      </c>
      <c r="GE53" s="139">
        <f t="shared" si="416"/>
        <v>500</v>
      </c>
      <c r="GF53" s="139">
        <f t="shared" si="416"/>
        <v>500</v>
      </c>
      <c r="GG53" s="139">
        <f t="shared" si="416"/>
        <v>500</v>
      </c>
      <c r="GH53" s="139">
        <f t="shared" si="416"/>
        <v>500</v>
      </c>
      <c r="GI53" s="139">
        <f t="shared" si="416"/>
        <v>500</v>
      </c>
      <c r="GJ53" s="139">
        <f t="shared" si="416"/>
        <v>500</v>
      </c>
      <c r="GK53" s="139">
        <f t="shared" si="416"/>
        <v>500</v>
      </c>
      <c r="GL53" s="139">
        <f t="shared" si="416"/>
        <v>500</v>
      </c>
      <c r="GM53" s="139">
        <f t="shared" si="403"/>
        <v>500</v>
      </c>
      <c r="GN53" s="139">
        <f t="shared" si="403"/>
        <v>500</v>
      </c>
      <c r="GO53" s="139">
        <f t="shared" si="403"/>
        <v>500</v>
      </c>
      <c r="GP53" s="139">
        <f t="shared" si="403"/>
        <v>500</v>
      </c>
      <c r="GQ53" s="139">
        <f t="shared" si="403"/>
        <v>500</v>
      </c>
      <c r="GR53" s="139">
        <f t="shared" si="403"/>
        <v>500</v>
      </c>
      <c r="GS53" s="139">
        <f t="shared" si="403"/>
        <v>500</v>
      </c>
      <c r="GT53" s="139">
        <f t="shared" si="403"/>
        <v>500</v>
      </c>
      <c r="GU53" s="139">
        <f t="shared" si="495"/>
        <v>500</v>
      </c>
      <c r="GV53" s="139">
        <f t="shared" si="496"/>
        <v>500</v>
      </c>
      <c r="GW53" s="139">
        <f t="shared" si="497"/>
        <v>500</v>
      </c>
      <c r="GX53" s="139">
        <f t="shared" si="498"/>
        <v>500</v>
      </c>
      <c r="GY53" s="139">
        <f t="shared" si="499"/>
        <v>500</v>
      </c>
      <c r="GZ53" s="139">
        <f t="shared" si="500"/>
        <v>500</v>
      </c>
      <c r="HA53" s="139">
        <f t="shared" si="501"/>
        <v>500</v>
      </c>
      <c r="HB53" s="139">
        <f t="shared" si="502"/>
        <v>500</v>
      </c>
      <c r="HC53" s="139"/>
      <c r="HD53" s="139">
        <f t="shared" si="503"/>
        <v>0</v>
      </c>
      <c r="HE53" s="139">
        <f t="shared" si="504"/>
        <v>0</v>
      </c>
      <c r="HF53" s="138">
        <f t="shared" ca="1" si="505"/>
        <v>0</v>
      </c>
      <c r="HG53" s="145" t="e">
        <f t="shared" si="397"/>
        <v>#REF!</v>
      </c>
      <c r="HH53" s="145"/>
      <c r="HI53" s="139" t="str">
        <f t="shared" si="506"/>
        <v>除外</v>
      </c>
      <c r="HJ53" s="146" t="e">
        <f t="shared" si="163"/>
        <v>#REF!</v>
      </c>
      <c r="HK53" s="146" t="e">
        <f t="shared" si="164"/>
        <v>#REF!</v>
      </c>
      <c r="HL53" s="146" t="e">
        <f t="shared" si="165"/>
        <v>#REF!</v>
      </c>
      <c r="HM53" s="146" t="e">
        <f t="shared" si="507"/>
        <v>#REF!</v>
      </c>
      <c r="HN53" s="146" t="e">
        <f t="shared" ca="1" si="508"/>
        <v>#REF!</v>
      </c>
      <c r="HO53" s="139" t="str">
        <f t="shared" si="398"/>
        <v/>
      </c>
      <c r="HP53" s="139" t="str">
        <f t="shared" si="169"/>
        <v/>
      </c>
      <c r="HQ53" s="139">
        <f t="shared" si="509"/>
        <v>0</v>
      </c>
      <c r="HR53" s="147">
        <f t="shared" si="399"/>
        <v>11500</v>
      </c>
      <c r="HS53" s="148" t="str">
        <f t="shared" si="510"/>
        <v>資格基準未達</v>
      </c>
      <c r="HT53" s="141" t="str">
        <f t="shared" ca="1" si="511"/>
        <v>強化会参加数不足</v>
      </c>
      <c r="HU53" s="148">
        <f t="shared" si="512"/>
        <v>13500</v>
      </c>
      <c r="HV53" s="148">
        <f t="shared" si="174"/>
        <v>13500</v>
      </c>
      <c r="HW53" s="139" t="str">
        <f t="shared" si="56"/>
        <v/>
      </c>
      <c r="HX53" s="146" t="str">
        <f t="shared" si="175"/>
        <v/>
      </c>
      <c r="HY53" s="149">
        <f t="shared" si="176"/>
        <v>500</v>
      </c>
      <c r="HZ53" s="139">
        <f>SMALL(($EI53:$EK53,$EM53:$FJ53),HZ$4)</f>
        <v>500</v>
      </c>
      <c r="IA53" s="139">
        <f>SMALL(($EI53:$EK53,$EM53:$FJ53),IA$4)</f>
        <v>500</v>
      </c>
      <c r="IB53" s="139">
        <f>SMALL(($EI53:$EK53,$EM53:$FJ53),IB$4)</f>
        <v>500</v>
      </c>
      <c r="IC53" s="139">
        <f>SMALL(($EI53:$EK53,$EM53:$FJ53),IC$4)</f>
        <v>500</v>
      </c>
      <c r="ID53" s="139">
        <f>SMALL(($EI53:$EK53,$EM53:$FJ53),ID$4)</f>
        <v>500</v>
      </c>
      <c r="IE53" s="139">
        <f t="shared" si="404"/>
        <v>500</v>
      </c>
      <c r="IF53" s="139">
        <f t="shared" si="404"/>
        <v>500</v>
      </c>
      <c r="IG53" s="139"/>
      <c r="IH53" s="139" t="str">
        <f t="shared" si="178"/>
        <v/>
      </c>
      <c r="II53" s="139"/>
      <c r="IJ53" s="139" t="str">
        <f t="shared" si="513"/>
        <v>除外</v>
      </c>
      <c r="IK53" s="146" t="e">
        <f t="shared" si="400"/>
        <v>#REF!</v>
      </c>
      <c r="IL53" s="146" t="e">
        <f t="shared" si="181"/>
        <v>#REF!</v>
      </c>
      <c r="IM53" s="146" t="e">
        <f t="shared" si="182"/>
        <v>#REF!</v>
      </c>
      <c r="IN53" s="146" t="e">
        <f t="shared" ca="1" si="514"/>
        <v>#REF!</v>
      </c>
      <c r="IO53" s="146" t="e">
        <f t="shared" ca="1" si="515"/>
        <v>#REF!</v>
      </c>
      <c r="IP53" s="139" t="str">
        <f t="shared" si="401"/>
        <v/>
      </c>
      <c r="IQ53" s="139" t="str">
        <f t="shared" si="185"/>
        <v/>
      </c>
      <c r="IR53" s="139">
        <f t="shared" si="516"/>
        <v>0</v>
      </c>
      <c r="IS53" s="150">
        <f t="shared" si="402"/>
        <v>11500</v>
      </c>
      <c r="IT53" s="139" t="str">
        <f t="shared" si="517"/>
        <v>資格基準未達</v>
      </c>
      <c r="IU53" s="141" t="str">
        <f t="shared" ca="1" si="518"/>
        <v>強化会参加数不足</v>
      </c>
      <c r="IV53" s="147">
        <f t="shared" si="519"/>
        <v>13500</v>
      </c>
      <c r="IW53" s="147">
        <f t="shared" si="190"/>
        <v>13500</v>
      </c>
      <c r="IX53" s="141" t="str">
        <f t="shared" si="520"/>
        <v/>
      </c>
      <c r="IY53" s="141" t="str">
        <f t="shared" si="242"/>
        <v/>
      </c>
      <c r="IZ53" s="146" t="str">
        <f t="shared" si="192"/>
        <v/>
      </c>
      <c r="JA53" s="139" t="str">
        <f t="shared" si="193"/>
        <v/>
      </c>
      <c r="JB53" s="132"/>
      <c r="JC53" s="132"/>
      <c r="JD53" s="132"/>
      <c r="JE53" s="132"/>
      <c r="JF53" s="132"/>
      <c r="JG53" s="132"/>
      <c r="JH53" s="132"/>
      <c r="JI53" s="132"/>
      <c r="JJ53" s="132"/>
      <c r="JK53" s="160">
        <v>23</v>
      </c>
      <c r="JL53" s="160" t="e">
        <f t="shared" si="391"/>
        <v>#REF!</v>
      </c>
      <c r="JM53" s="185" t="e">
        <f t="shared" si="392"/>
        <v>#REF!</v>
      </c>
      <c r="JN53" s="163" t="e">
        <f t="shared" si="393"/>
        <v>#REF!</v>
      </c>
      <c r="JO53" s="185" t="e">
        <f t="shared" si="394"/>
        <v>#REF!</v>
      </c>
      <c r="JP53" s="162" t="e">
        <f t="shared" si="381"/>
        <v>#N/A</v>
      </c>
      <c r="JQ53" s="163" t="str">
        <f t="shared" si="428"/>
        <v/>
      </c>
      <c r="JR53" s="132"/>
      <c r="JS53" s="132"/>
      <c r="JT53" s="132"/>
      <c r="JU53" s="132"/>
      <c r="JV53" s="132"/>
      <c r="JW53" s="132"/>
      <c r="JX53" s="132"/>
      <c r="JY53" s="4"/>
      <c r="JZ53" s="4"/>
      <c r="KA53" s="4"/>
      <c r="KB53" s="4"/>
      <c r="KC53" s="4"/>
    </row>
    <row r="54" spans="1:289" ht="16.5" x14ac:dyDescent="0.35">
      <c r="A54" s="7">
        <f t="shared" si="521"/>
        <v>2</v>
      </c>
      <c r="B54" s="14"/>
      <c r="C54" s="30"/>
      <c r="D54" s="13"/>
      <c r="E54" s="52"/>
      <c r="F54" s="49"/>
      <c r="G54" s="13">
        <f t="shared" ca="1" si="197"/>
        <v>1433</v>
      </c>
      <c r="H54" s="9"/>
      <c r="I54" s="9"/>
      <c r="J54" s="9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4"/>
      <c r="AS54" s="11">
        <f t="shared" si="419"/>
        <v>0</v>
      </c>
      <c r="AT54" s="53"/>
      <c r="AU54" s="54"/>
      <c r="AV54" s="57">
        <f t="shared" si="420"/>
        <v>0</v>
      </c>
      <c r="AW54" s="12" t="str">
        <f t="shared" si="421"/>
        <v/>
      </c>
      <c r="AX54" s="137">
        <f t="shared" si="429"/>
        <v>0</v>
      </c>
      <c r="AY54" s="138">
        <f t="shared" si="430"/>
        <v>0</v>
      </c>
      <c r="AZ54" s="138">
        <f t="shared" si="431"/>
        <v>0</v>
      </c>
      <c r="BA54" s="138">
        <f t="shared" si="432"/>
        <v>0</v>
      </c>
      <c r="BB54" s="138">
        <f t="shared" si="433"/>
        <v>0</v>
      </c>
      <c r="BC54" s="138">
        <f t="shared" si="434"/>
        <v>0</v>
      </c>
      <c r="BD54" s="138">
        <f t="shared" si="435"/>
        <v>0</v>
      </c>
      <c r="BE54" s="138">
        <f t="shared" si="436"/>
        <v>0</v>
      </c>
      <c r="BF54" s="138">
        <f t="shared" si="437"/>
        <v>0</v>
      </c>
      <c r="BG54" s="138">
        <f t="shared" si="438"/>
        <v>0</v>
      </c>
      <c r="BH54" s="138">
        <f t="shared" si="439"/>
        <v>0</v>
      </c>
      <c r="BI54" s="138">
        <f t="shared" si="440"/>
        <v>0</v>
      </c>
      <c r="BJ54" s="138">
        <f t="shared" si="441"/>
        <v>0</v>
      </c>
      <c r="BK54" s="138">
        <f t="shared" si="442"/>
        <v>0</v>
      </c>
      <c r="BL54" s="138">
        <f t="shared" si="443"/>
        <v>0</v>
      </c>
      <c r="BM54" s="138">
        <f t="shared" si="444"/>
        <v>0</v>
      </c>
      <c r="BN54" s="138">
        <f t="shared" si="445"/>
        <v>0</v>
      </c>
      <c r="BO54" s="138">
        <f t="shared" si="446"/>
        <v>0</v>
      </c>
      <c r="BP54" s="138">
        <f t="shared" si="447"/>
        <v>0</v>
      </c>
      <c r="BQ54" s="138">
        <f t="shared" si="448"/>
        <v>0</v>
      </c>
      <c r="BR54" s="138">
        <f t="shared" si="449"/>
        <v>0</v>
      </c>
      <c r="BS54" s="138">
        <f t="shared" si="450"/>
        <v>0</v>
      </c>
      <c r="BT54" s="138">
        <f t="shared" si="451"/>
        <v>0</v>
      </c>
      <c r="BU54" s="138">
        <f t="shared" si="452"/>
        <v>0</v>
      </c>
      <c r="BV54" s="138">
        <f t="shared" si="453"/>
        <v>0</v>
      </c>
      <c r="BW54" s="138">
        <f t="shared" si="454"/>
        <v>0</v>
      </c>
      <c r="BX54" s="138">
        <f t="shared" si="455"/>
        <v>0</v>
      </c>
      <c r="BY54" s="138">
        <f t="shared" si="456"/>
        <v>0</v>
      </c>
      <c r="BZ54" s="138">
        <f t="shared" si="457"/>
        <v>0</v>
      </c>
      <c r="CA54" s="138">
        <f t="shared" si="458"/>
        <v>0</v>
      </c>
      <c r="CB54" s="138">
        <f t="shared" si="459"/>
        <v>0</v>
      </c>
      <c r="CC54" s="138">
        <f t="shared" si="460"/>
        <v>0</v>
      </c>
      <c r="CD54" s="138">
        <f t="shared" si="461"/>
        <v>0</v>
      </c>
      <c r="CE54" s="138">
        <f t="shared" si="462"/>
        <v>0</v>
      </c>
      <c r="CF54" s="138">
        <f t="shared" si="463"/>
        <v>0</v>
      </c>
      <c r="CG54" s="138">
        <f t="shared" si="464"/>
        <v>0</v>
      </c>
      <c r="CH54" s="138">
        <f t="shared" si="465"/>
        <v>0</v>
      </c>
      <c r="CI54" s="138">
        <f t="shared" si="100"/>
        <v>0</v>
      </c>
      <c r="CJ54" s="138">
        <f t="shared" si="101"/>
        <v>0</v>
      </c>
      <c r="CK54" s="138">
        <f t="shared" si="102"/>
        <v>0</v>
      </c>
      <c r="CL54" s="138">
        <f t="shared" si="103"/>
        <v>0</v>
      </c>
      <c r="CM54" s="139">
        <f t="shared" si="406"/>
        <v>500</v>
      </c>
      <c r="CN54" s="139">
        <f t="shared" si="406"/>
        <v>500</v>
      </c>
      <c r="CO54" s="139">
        <f t="shared" si="406"/>
        <v>500</v>
      </c>
      <c r="CP54" s="139">
        <f t="shared" si="406"/>
        <v>500</v>
      </c>
      <c r="CQ54" s="139">
        <f t="shared" si="406"/>
        <v>500</v>
      </c>
      <c r="CR54" s="139">
        <f t="shared" si="406"/>
        <v>500</v>
      </c>
      <c r="CS54" s="139">
        <f t="shared" si="406"/>
        <v>500</v>
      </c>
      <c r="CT54" s="139">
        <f t="shared" si="406"/>
        <v>500</v>
      </c>
      <c r="CU54" s="139">
        <f t="shared" si="406"/>
        <v>500</v>
      </c>
      <c r="CV54" s="139">
        <f t="shared" si="406"/>
        <v>500</v>
      </c>
      <c r="CW54" s="139">
        <f t="shared" si="407"/>
        <v>500</v>
      </c>
      <c r="CX54" s="139">
        <f t="shared" si="407"/>
        <v>500</v>
      </c>
      <c r="CY54" s="139">
        <f t="shared" si="407"/>
        <v>500</v>
      </c>
      <c r="CZ54" s="139">
        <f t="shared" si="407"/>
        <v>500</v>
      </c>
      <c r="DA54" s="139">
        <f t="shared" si="407"/>
        <v>500</v>
      </c>
      <c r="DB54" s="139">
        <f t="shared" si="407"/>
        <v>500</v>
      </c>
      <c r="DC54" s="139">
        <f t="shared" si="407"/>
        <v>500</v>
      </c>
      <c r="DD54" s="139">
        <f t="shared" si="407"/>
        <v>500</v>
      </c>
      <c r="DE54" s="139">
        <f t="shared" si="407"/>
        <v>500</v>
      </c>
      <c r="DF54" s="139">
        <f t="shared" si="407"/>
        <v>500</v>
      </c>
      <c r="DG54" s="139">
        <f t="shared" si="408"/>
        <v>500</v>
      </c>
      <c r="DH54" s="139">
        <f t="shared" si="408"/>
        <v>500</v>
      </c>
      <c r="DI54" s="139">
        <f t="shared" si="408"/>
        <v>500</v>
      </c>
      <c r="DJ54" s="139">
        <f t="shared" si="408"/>
        <v>500</v>
      </c>
      <c r="DK54" s="139">
        <f t="shared" si="408"/>
        <v>500</v>
      </c>
      <c r="DL54" s="139">
        <f t="shared" si="408"/>
        <v>500</v>
      </c>
      <c r="DM54" s="139">
        <f t="shared" si="408"/>
        <v>500</v>
      </c>
      <c r="DN54" s="139">
        <f t="shared" si="408"/>
        <v>500</v>
      </c>
      <c r="DO54" s="139">
        <f t="shared" si="408"/>
        <v>500</v>
      </c>
      <c r="DP54" s="139">
        <f t="shared" si="408"/>
        <v>500</v>
      </c>
      <c r="DQ54" s="140">
        <f t="shared" si="104"/>
        <v>2500</v>
      </c>
      <c r="DR54" s="140">
        <f t="shared" si="105"/>
        <v>500</v>
      </c>
      <c r="DS54" s="140">
        <f t="shared" si="106"/>
        <v>1000</v>
      </c>
      <c r="DT54" s="140">
        <f t="shared" si="107"/>
        <v>500</v>
      </c>
      <c r="DU54" s="141">
        <f t="shared" si="108"/>
        <v>500</v>
      </c>
      <c r="DV54" s="139">
        <f t="shared" si="109"/>
        <v>0</v>
      </c>
      <c r="DW54" s="139">
        <f t="shared" si="110"/>
        <v>0</v>
      </c>
      <c r="DX54" s="139">
        <f t="shared" si="111"/>
        <v>0</v>
      </c>
      <c r="DY54" s="139">
        <f t="shared" si="112"/>
        <v>0</v>
      </c>
      <c r="DZ54" s="139">
        <f t="shared" si="113"/>
        <v>0</v>
      </c>
      <c r="EA54" s="139">
        <f t="shared" si="114"/>
        <v>0</v>
      </c>
      <c r="EB54" s="139">
        <f t="shared" si="115"/>
        <v>0</v>
      </c>
      <c r="EC54" s="139">
        <f t="shared" si="116"/>
        <v>0</v>
      </c>
      <c r="ED54" s="141">
        <f t="shared" si="117"/>
        <v>500</v>
      </c>
      <c r="EE54" s="142">
        <f t="shared" si="118"/>
        <v>0</v>
      </c>
      <c r="EF54" s="143" t="str">
        <f t="shared" si="466"/>
        <v/>
      </c>
      <c r="EG54" s="192">
        <f t="shared" si="120"/>
        <v>1000</v>
      </c>
      <c r="EH54" s="192">
        <f t="shared" si="396"/>
        <v>1500</v>
      </c>
      <c r="EI54" s="139">
        <f t="shared" si="467"/>
        <v>500</v>
      </c>
      <c r="EJ54" s="139">
        <f t="shared" si="468"/>
        <v>500</v>
      </c>
      <c r="EK54" s="139">
        <f t="shared" si="469"/>
        <v>500</v>
      </c>
      <c r="EL54" s="139">
        <f t="shared" si="470"/>
        <v>500</v>
      </c>
      <c r="EM54" s="139">
        <f t="shared" si="471"/>
        <v>500</v>
      </c>
      <c r="EN54" s="139">
        <f t="shared" si="472"/>
        <v>500</v>
      </c>
      <c r="EO54" s="139">
        <f t="shared" si="473"/>
        <v>500</v>
      </c>
      <c r="EP54" s="139">
        <f t="shared" si="474"/>
        <v>500</v>
      </c>
      <c r="EQ54" s="139">
        <f t="shared" si="475"/>
        <v>500</v>
      </c>
      <c r="ER54" s="139">
        <f t="shared" si="476"/>
        <v>500</v>
      </c>
      <c r="ES54" s="139">
        <f t="shared" si="477"/>
        <v>500</v>
      </c>
      <c r="ET54" s="139">
        <f t="shared" si="478"/>
        <v>500</v>
      </c>
      <c r="EU54" s="139">
        <f t="shared" si="479"/>
        <v>500</v>
      </c>
      <c r="EV54" s="139">
        <f t="shared" si="480"/>
        <v>500</v>
      </c>
      <c r="EW54" s="139">
        <f t="shared" si="481"/>
        <v>500</v>
      </c>
      <c r="EX54" s="139">
        <f t="shared" si="482"/>
        <v>500</v>
      </c>
      <c r="EY54" s="139">
        <f t="shared" si="483"/>
        <v>500</v>
      </c>
      <c r="EZ54" s="139">
        <f t="shared" si="484"/>
        <v>500</v>
      </c>
      <c r="FA54" s="139">
        <f t="shared" si="485"/>
        <v>500</v>
      </c>
      <c r="FB54" s="139">
        <f t="shared" si="486"/>
        <v>500</v>
      </c>
      <c r="FC54" s="139">
        <f t="shared" si="487"/>
        <v>500</v>
      </c>
      <c r="FD54" s="139">
        <f t="shared" si="488"/>
        <v>500</v>
      </c>
      <c r="FE54" s="139">
        <f t="shared" si="489"/>
        <v>500</v>
      </c>
      <c r="FF54" s="139">
        <f t="shared" si="490"/>
        <v>500</v>
      </c>
      <c r="FG54" s="139">
        <f t="shared" si="491"/>
        <v>500</v>
      </c>
      <c r="FH54" s="139">
        <f t="shared" si="492"/>
        <v>500</v>
      </c>
      <c r="FI54" s="139">
        <f t="shared" si="493"/>
        <v>500</v>
      </c>
      <c r="FJ54" s="139">
        <f t="shared" si="494"/>
        <v>500</v>
      </c>
      <c r="FK54" s="139">
        <f t="shared" si="418"/>
        <v>500</v>
      </c>
      <c r="FL54" s="139">
        <f t="shared" si="418"/>
        <v>500</v>
      </c>
      <c r="FM54" s="139">
        <f t="shared" si="418"/>
        <v>500</v>
      </c>
      <c r="FN54" s="139">
        <f t="shared" si="418"/>
        <v>500</v>
      </c>
      <c r="FO54" s="139">
        <f t="shared" si="418"/>
        <v>500</v>
      </c>
      <c r="FP54" s="139">
        <f t="shared" si="418"/>
        <v>500</v>
      </c>
      <c r="FQ54" s="139">
        <f t="shared" si="418"/>
        <v>500</v>
      </c>
      <c r="FR54" s="139">
        <f t="shared" si="418"/>
        <v>500</v>
      </c>
      <c r="FS54" s="139">
        <f t="shared" si="418"/>
        <v>500</v>
      </c>
      <c r="FT54" s="139">
        <f t="shared" si="418"/>
        <v>500</v>
      </c>
      <c r="FU54" s="139">
        <f t="shared" si="418"/>
        <v>500</v>
      </c>
      <c r="FV54" s="139">
        <f t="shared" si="418"/>
        <v>500</v>
      </c>
      <c r="FW54" s="139">
        <f t="shared" si="418"/>
        <v>500</v>
      </c>
      <c r="FX54" s="139">
        <f t="shared" si="418"/>
        <v>500</v>
      </c>
      <c r="FY54" s="139">
        <f t="shared" si="418"/>
        <v>500</v>
      </c>
      <c r="FZ54" s="139">
        <f t="shared" si="418"/>
        <v>500</v>
      </c>
      <c r="GA54" s="139">
        <f t="shared" si="416"/>
        <v>500</v>
      </c>
      <c r="GB54" s="139">
        <f t="shared" si="416"/>
        <v>500</v>
      </c>
      <c r="GC54" s="139">
        <f t="shared" si="416"/>
        <v>500</v>
      </c>
      <c r="GD54" s="139">
        <f t="shared" si="416"/>
        <v>500</v>
      </c>
      <c r="GE54" s="139">
        <f t="shared" si="416"/>
        <v>500</v>
      </c>
      <c r="GF54" s="139">
        <f t="shared" si="416"/>
        <v>500</v>
      </c>
      <c r="GG54" s="139">
        <f t="shared" si="416"/>
        <v>500</v>
      </c>
      <c r="GH54" s="139">
        <f t="shared" si="416"/>
        <v>500</v>
      </c>
      <c r="GI54" s="139">
        <f t="shared" si="416"/>
        <v>500</v>
      </c>
      <c r="GJ54" s="139">
        <f t="shared" si="416"/>
        <v>500</v>
      </c>
      <c r="GK54" s="139">
        <f t="shared" si="416"/>
        <v>500</v>
      </c>
      <c r="GL54" s="139">
        <f t="shared" si="416"/>
        <v>500</v>
      </c>
      <c r="GM54" s="139">
        <f t="shared" si="403"/>
        <v>500</v>
      </c>
      <c r="GN54" s="139">
        <f t="shared" si="403"/>
        <v>500</v>
      </c>
      <c r="GO54" s="139">
        <f t="shared" si="403"/>
        <v>500</v>
      </c>
      <c r="GP54" s="139">
        <f t="shared" si="403"/>
        <v>500</v>
      </c>
      <c r="GQ54" s="139">
        <f t="shared" si="403"/>
        <v>500</v>
      </c>
      <c r="GR54" s="139">
        <f t="shared" si="403"/>
        <v>500</v>
      </c>
      <c r="GS54" s="139">
        <f t="shared" si="403"/>
        <v>500</v>
      </c>
      <c r="GT54" s="139">
        <f t="shared" si="403"/>
        <v>500</v>
      </c>
      <c r="GU54" s="139">
        <f t="shared" si="495"/>
        <v>500</v>
      </c>
      <c r="GV54" s="139">
        <f t="shared" si="496"/>
        <v>500</v>
      </c>
      <c r="GW54" s="139">
        <f t="shared" si="497"/>
        <v>500</v>
      </c>
      <c r="GX54" s="139">
        <f t="shared" si="498"/>
        <v>500</v>
      </c>
      <c r="GY54" s="139">
        <f t="shared" si="499"/>
        <v>500</v>
      </c>
      <c r="GZ54" s="139">
        <f t="shared" si="500"/>
        <v>500</v>
      </c>
      <c r="HA54" s="139">
        <f t="shared" si="501"/>
        <v>500</v>
      </c>
      <c r="HB54" s="139">
        <f t="shared" si="502"/>
        <v>500</v>
      </c>
      <c r="HC54" s="139"/>
      <c r="HD54" s="139">
        <f t="shared" si="503"/>
        <v>0</v>
      </c>
      <c r="HE54" s="139">
        <f t="shared" si="504"/>
        <v>0</v>
      </c>
      <c r="HF54" s="138">
        <f t="shared" ca="1" si="505"/>
        <v>0</v>
      </c>
      <c r="HG54" s="145" t="e">
        <f t="shared" si="397"/>
        <v>#REF!</v>
      </c>
      <c r="HH54" s="145"/>
      <c r="HI54" s="139" t="str">
        <f t="shared" si="506"/>
        <v>除外</v>
      </c>
      <c r="HJ54" s="146" t="e">
        <f t="shared" si="163"/>
        <v>#REF!</v>
      </c>
      <c r="HK54" s="146" t="e">
        <f t="shared" si="164"/>
        <v>#REF!</v>
      </c>
      <c r="HL54" s="146" t="e">
        <f t="shared" si="165"/>
        <v>#REF!</v>
      </c>
      <c r="HM54" s="146" t="e">
        <f t="shared" si="507"/>
        <v>#REF!</v>
      </c>
      <c r="HN54" s="146" t="e">
        <f t="shared" ca="1" si="508"/>
        <v>#REF!</v>
      </c>
      <c r="HO54" s="139" t="str">
        <f t="shared" si="398"/>
        <v/>
      </c>
      <c r="HP54" s="139" t="str">
        <f t="shared" si="169"/>
        <v/>
      </c>
      <c r="HQ54" s="139">
        <f t="shared" si="509"/>
        <v>0</v>
      </c>
      <c r="HR54" s="147">
        <f t="shared" si="399"/>
        <v>11500</v>
      </c>
      <c r="HS54" s="148" t="str">
        <f t="shared" si="510"/>
        <v>資格基準未達</v>
      </c>
      <c r="HT54" s="141" t="str">
        <f t="shared" ca="1" si="511"/>
        <v>強化会参加数不足</v>
      </c>
      <c r="HU54" s="148">
        <f t="shared" si="512"/>
        <v>13500</v>
      </c>
      <c r="HV54" s="148">
        <f t="shared" si="174"/>
        <v>13500</v>
      </c>
      <c r="HW54" s="139" t="str">
        <f t="shared" si="56"/>
        <v/>
      </c>
      <c r="HX54" s="146" t="str">
        <f t="shared" si="175"/>
        <v/>
      </c>
      <c r="HY54" s="149">
        <f t="shared" si="176"/>
        <v>500</v>
      </c>
      <c r="HZ54" s="139">
        <f>SMALL(($EI54:$EK54,$EM54:$FJ54),HZ$4)</f>
        <v>500</v>
      </c>
      <c r="IA54" s="139">
        <f>SMALL(($EI54:$EK54,$EM54:$FJ54),IA$4)</f>
        <v>500</v>
      </c>
      <c r="IB54" s="139">
        <f>SMALL(($EI54:$EK54,$EM54:$FJ54),IB$4)</f>
        <v>500</v>
      </c>
      <c r="IC54" s="139">
        <f>SMALL(($EI54:$EK54,$EM54:$FJ54),IC$4)</f>
        <v>500</v>
      </c>
      <c r="ID54" s="139">
        <f>SMALL(($EI54:$EK54,$EM54:$FJ54),ID$4)</f>
        <v>500</v>
      </c>
      <c r="IE54" s="139">
        <f t="shared" si="404"/>
        <v>500</v>
      </c>
      <c r="IF54" s="139">
        <f t="shared" si="404"/>
        <v>500</v>
      </c>
      <c r="IG54" s="139"/>
      <c r="IH54" s="139" t="str">
        <f t="shared" si="178"/>
        <v/>
      </c>
      <c r="II54" s="139"/>
      <c r="IJ54" s="139" t="str">
        <f t="shared" si="513"/>
        <v>除外</v>
      </c>
      <c r="IK54" s="146" t="e">
        <f t="shared" si="400"/>
        <v>#REF!</v>
      </c>
      <c r="IL54" s="146" t="e">
        <f t="shared" si="181"/>
        <v>#REF!</v>
      </c>
      <c r="IM54" s="146" t="e">
        <f t="shared" si="182"/>
        <v>#REF!</v>
      </c>
      <c r="IN54" s="146" t="e">
        <f t="shared" ca="1" si="514"/>
        <v>#REF!</v>
      </c>
      <c r="IO54" s="146" t="e">
        <f t="shared" ca="1" si="515"/>
        <v>#REF!</v>
      </c>
      <c r="IP54" s="139" t="str">
        <f t="shared" si="401"/>
        <v/>
      </c>
      <c r="IQ54" s="139" t="str">
        <f t="shared" si="185"/>
        <v/>
      </c>
      <c r="IR54" s="139">
        <f t="shared" si="516"/>
        <v>0</v>
      </c>
      <c r="IS54" s="150">
        <f t="shared" si="402"/>
        <v>11500</v>
      </c>
      <c r="IT54" s="139" t="str">
        <f t="shared" si="517"/>
        <v>資格基準未達</v>
      </c>
      <c r="IU54" s="141" t="str">
        <f t="shared" ca="1" si="518"/>
        <v>強化会参加数不足</v>
      </c>
      <c r="IV54" s="147">
        <f t="shared" si="519"/>
        <v>13500</v>
      </c>
      <c r="IW54" s="147">
        <f t="shared" si="190"/>
        <v>13500</v>
      </c>
      <c r="IX54" s="141" t="str">
        <f t="shared" si="520"/>
        <v/>
      </c>
      <c r="IY54" s="141" t="str">
        <f t="shared" si="242"/>
        <v/>
      </c>
      <c r="IZ54" s="146" t="str">
        <f t="shared" si="192"/>
        <v/>
      </c>
      <c r="JA54" s="139" t="str">
        <f t="shared" si="193"/>
        <v/>
      </c>
      <c r="JB54" s="132"/>
      <c r="JC54" s="132"/>
      <c r="JD54" s="132"/>
      <c r="JE54" s="132"/>
      <c r="JF54" s="132"/>
      <c r="JG54" s="132"/>
      <c r="JH54" s="132"/>
      <c r="JI54" s="132"/>
      <c r="JJ54" s="132"/>
      <c r="JK54" s="160">
        <v>24</v>
      </c>
      <c r="JL54" s="160" t="e">
        <f t="shared" si="391"/>
        <v>#REF!</v>
      </c>
      <c r="JM54" s="185" t="e">
        <f t="shared" si="392"/>
        <v>#REF!</v>
      </c>
      <c r="JN54" s="163" t="e">
        <f t="shared" si="393"/>
        <v>#REF!</v>
      </c>
      <c r="JO54" s="185" t="e">
        <f t="shared" si="394"/>
        <v>#REF!</v>
      </c>
      <c r="JP54" s="162" t="e">
        <f t="shared" si="381"/>
        <v>#N/A</v>
      </c>
      <c r="JQ54" s="163" t="str">
        <f t="shared" si="428"/>
        <v/>
      </c>
      <c r="JR54" s="132"/>
      <c r="JS54" s="132"/>
      <c r="JT54" s="132"/>
      <c r="JU54" s="132"/>
      <c r="JV54" s="132"/>
      <c r="JW54" s="132"/>
      <c r="JX54" s="132"/>
      <c r="JY54" s="4"/>
      <c r="JZ54" s="4"/>
      <c r="KA54" s="4"/>
      <c r="KB54" s="4"/>
      <c r="KC54" s="4"/>
    </row>
    <row r="55" spans="1:289" ht="17.25" hidden="1" x14ac:dyDescent="0.35">
      <c r="A55" s="7">
        <f t="shared" si="521"/>
        <v>3</v>
      </c>
      <c r="B55" s="14"/>
      <c r="C55" s="30"/>
      <c r="D55" s="13"/>
      <c r="E55" s="52"/>
      <c r="F55" s="49"/>
      <c r="G55" s="13">
        <f t="shared" ca="1" si="197"/>
        <v>1433</v>
      </c>
      <c r="H55" s="9"/>
      <c r="I55" s="9"/>
      <c r="J55" s="9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4"/>
      <c r="AS55" s="11">
        <f t="shared" si="419"/>
        <v>0</v>
      </c>
      <c r="AT55" s="53"/>
      <c r="AU55" s="54"/>
      <c r="AV55" s="57">
        <f t="shared" si="420"/>
        <v>0</v>
      </c>
      <c r="AW55" s="12" t="str">
        <f t="shared" si="421"/>
        <v/>
      </c>
      <c r="AX55" s="12">
        <f t="shared" si="429"/>
        <v>0</v>
      </c>
      <c r="AY55" s="20">
        <f t="shared" si="430"/>
        <v>0</v>
      </c>
      <c r="AZ55" s="20">
        <f t="shared" si="431"/>
        <v>0</v>
      </c>
      <c r="BA55" s="20">
        <f t="shared" si="432"/>
        <v>0</v>
      </c>
      <c r="BB55" s="20">
        <f t="shared" si="433"/>
        <v>0</v>
      </c>
      <c r="BC55" s="20">
        <f t="shared" si="434"/>
        <v>0</v>
      </c>
      <c r="BD55" s="20">
        <f t="shared" si="435"/>
        <v>0</v>
      </c>
      <c r="BE55" s="20">
        <f t="shared" si="436"/>
        <v>0</v>
      </c>
      <c r="BF55" s="20">
        <f t="shared" si="437"/>
        <v>0</v>
      </c>
      <c r="BG55" s="20">
        <f t="shared" si="438"/>
        <v>0</v>
      </c>
      <c r="BH55" s="20">
        <f t="shared" si="439"/>
        <v>0</v>
      </c>
      <c r="BI55" s="20">
        <f t="shared" si="440"/>
        <v>0</v>
      </c>
      <c r="BJ55" s="20">
        <f t="shared" si="441"/>
        <v>0</v>
      </c>
      <c r="BK55" s="20">
        <f t="shared" si="442"/>
        <v>0</v>
      </c>
      <c r="BL55" s="20">
        <f t="shared" si="443"/>
        <v>0</v>
      </c>
      <c r="BM55" s="20">
        <f t="shared" si="444"/>
        <v>0</v>
      </c>
      <c r="BN55" s="20">
        <f t="shared" si="445"/>
        <v>0</v>
      </c>
      <c r="BO55" s="20">
        <f t="shared" si="446"/>
        <v>0</v>
      </c>
      <c r="BP55" s="20">
        <f t="shared" si="447"/>
        <v>0</v>
      </c>
      <c r="BQ55" s="20">
        <f t="shared" si="448"/>
        <v>0</v>
      </c>
      <c r="BR55" s="20">
        <f t="shared" si="449"/>
        <v>0</v>
      </c>
      <c r="BS55" s="20">
        <f t="shared" si="450"/>
        <v>0</v>
      </c>
      <c r="BT55" s="20">
        <f t="shared" si="451"/>
        <v>0</v>
      </c>
      <c r="BU55" s="20">
        <f t="shared" si="452"/>
        <v>0</v>
      </c>
      <c r="BV55" s="20">
        <f t="shared" si="453"/>
        <v>0</v>
      </c>
      <c r="BW55" s="20">
        <f t="shared" si="454"/>
        <v>0</v>
      </c>
      <c r="BX55" s="20">
        <f t="shared" si="455"/>
        <v>0</v>
      </c>
      <c r="BY55" s="20">
        <f t="shared" si="456"/>
        <v>0</v>
      </c>
      <c r="BZ55" s="20">
        <f t="shared" si="457"/>
        <v>0</v>
      </c>
      <c r="CA55" s="20">
        <f t="shared" si="458"/>
        <v>0</v>
      </c>
      <c r="CB55" s="20">
        <f t="shared" si="459"/>
        <v>0</v>
      </c>
      <c r="CC55" s="20">
        <f t="shared" si="460"/>
        <v>0</v>
      </c>
      <c r="CD55" s="20">
        <f t="shared" si="461"/>
        <v>0</v>
      </c>
      <c r="CE55" s="20">
        <f t="shared" si="462"/>
        <v>0</v>
      </c>
      <c r="CF55" s="20">
        <f t="shared" si="463"/>
        <v>0</v>
      </c>
      <c r="CG55" s="20">
        <f t="shared" si="464"/>
        <v>0</v>
      </c>
      <c r="CH55" s="20">
        <f t="shared" si="465"/>
        <v>0</v>
      </c>
      <c r="CI55" s="20">
        <f t="shared" si="100"/>
        <v>0</v>
      </c>
      <c r="CJ55" s="20">
        <f t="shared" si="101"/>
        <v>0</v>
      </c>
      <c r="CK55" s="20">
        <f t="shared" si="102"/>
        <v>0</v>
      </c>
      <c r="CL55" s="20">
        <f t="shared" si="103"/>
        <v>0</v>
      </c>
      <c r="CM55" s="2">
        <f t="shared" ref="CM55:CV64" si="522">SMALL($FK55:$GN55,CM$3)</f>
        <v>500</v>
      </c>
      <c r="CN55" s="2">
        <f t="shared" si="522"/>
        <v>500</v>
      </c>
      <c r="CO55" s="2">
        <f t="shared" si="522"/>
        <v>500</v>
      </c>
      <c r="CP55" s="2">
        <f t="shared" si="522"/>
        <v>500</v>
      </c>
      <c r="CQ55" s="2">
        <f t="shared" si="522"/>
        <v>500</v>
      </c>
      <c r="CR55" s="2">
        <f t="shared" si="522"/>
        <v>500</v>
      </c>
      <c r="CS55" s="2">
        <f t="shared" si="522"/>
        <v>500</v>
      </c>
      <c r="CT55" s="2">
        <f t="shared" si="522"/>
        <v>500</v>
      </c>
      <c r="CU55" s="2">
        <f t="shared" si="522"/>
        <v>500</v>
      </c>
      <c r="CV55" s="2">
        <f t="shared" si="522"/>
        <v>500</v>
      </c>
      <c r="CW55" s="2">
        <f t="shared" ref="CW55:DF64" si="523">SMALL($FK55:$GN55,CW$3)</f>
        <v>500</v>
      </c>
      <c r="CX55" s="2">
        <f t="shared" si="523"/>
        <v>500</v>
      </c>
      <c r="CY55" s="2">
        <f t="shared" si="523"/>
        <v>500</v>
      </c>
      <c r="CZ55" s="2">
        <f t="shared" si="523"/>
        <v>500</v>
      </c>
      <c r="DA55" s="2">
        <f t="shared" si="523"/>
        <v>500</v>
      </c>
      <c r="DB55" s="2">
        <f t="shared" si="523"/>
        <v>500</v>
      </c>
      <c r="DC55" s="2">
        <f t="shared" si="523"/>
        <v>500</v>
      </c>
      <c r="DD55" s="2">
        <f t="shared" si="523"/>
        <v>500</v>
      </c>
      <c r="DE55" s="2">
        <f t="shared" si="523"/>
        <v>500</v>
      </c>
      <c r="DF55" s="2">
        <f t="shared" si="523"/>
        <v>500</v>
      </c>
      <c r="DG55" s="2">
        <f t="shared" ref="DG55:DP64" si="524">SMALL($FK55:$GN55,DG$3)</f>
        <v>500</v>
      </c>
      <c r="DH55" s="2">
        <f t="shared" si="524"/>
        <v>500</v>
      </c>
      <c r="DI55" s="2">
        <f t="shared" si="524"/>
        <v>500</v>
      </c>
      <c r="DJ55" s="2">
        <f t="shared" si="524"/>
        <v>500</v>
      </c>
      <c r="DK55" s="2">
        <f t="shared" si="524"/>
        <v>500</v>
      </c>
      <c r="DL55" s="2">
        <f t="shared" si="524"/>
        <v>500</v>
      </c>
      <c r="DM55" s="2">
        <f t="shared" si="524"/>
        <v>500</v>
      </c>
      <c r="DN55" s="2">
        <f t="shared" si="524"/>
        <v>500</v>
      </c>
      <c r="DO55" s="2">
        <f t="shared" si="524"/>
        <v>500</v>
      </c>
      <c r="DP55" s="2">
        <f t="shared" si="524"/>
        <v>500</v>
      </c>
      <c r="DQ55" s="62">
        <f t="shared" si="104"/>
        <v>2500</v>
      </c>
      <c r="DR55" s="62">
        <f t="shared" si="105"/>
        <v>500</v>
      </c>
      <c r="DS55" s="62">
        <f t="shared" si="106"/>
        <v>1000</v>
      </c>
      <c r="DT55" s="62">
        <f t="shared" si="107"/>
        <v>500</v>
      </c>
      <c r="DU55" s="21">
        <f t="shared" si="108"/>
        <v>500</v>
      </c>
      <c r="DV55" s="2">
        <f t="shared" si="109"/>
        <v>0</v>
      </c>
      <c r="DW55" s="2">
        <f t="shared" si="110"/>
        <v>0</v>
      </c>
      <c r="DX55" s="2">
        <f t="shared" si="111"/>
        <v>0</v>
      </c>
      <c r="DY55" s="2">
        <f t="shared" si="112"/>
        <v>0</v>
      </c>
      <c r="DZ55" s="2">
        <f t="shared" si="113"/>
        <v>0</v>
      </c>
      <c r="EA55" s="2">
        <f t="shared" si="114"/>
        <v>0</v>
      </c>
      <c r="EB55" s="2">
        <f t="shared" si="115"/>
        <v>0</v>
      </c>
      <c r="EC55" s="2">
        <f t="shared" si="116"/>
        <v>0</v>
      </c>
      <c r="ED55" s="21">
        <f t="shared" si="117"/>
        <v>500</v>
      </c>
      <c r="EE55" s="64">
        <f t="shared" si="118"/>
        <v>0</v>
      </c>
      <c r="EF55" s="42" t="str">
        <f t="shared" si="466"/>
        <v/>
      </c>
      <c r="EG55" s="144">
        <f t="shared" si="120"/>
        <v>1000</v>
      </c>
      <c r="EH55" s="22">
        <f t="shared" si="396"/>
        <v>1500</v>
      </c>
      <c r="EI55" s="2">
        <f t="shared" si="467"/>
        <v>500</v>
      </c>
      <c r="EJ55" s="2">
        <f t="shared" si="468"/>
        <v>500</v>
      </c>
      <c r="EK55" s="2">
        <f t="shared" si="469"/>
        <v>500</v>
      </c>
      <c r="EL55" s="2">
        <f t="shared" si="470"/>
        <v>500</v>
      </c>
      <c r="EM55" s="2">
        <f t="shared" si="471"/>
        <v>500</v>
      </c>
      <c r="EN55" s="2">
        <f t="shared" si="472"/>
        <v>500</v>
      </c>
      <c r="EO55" s="2">
        <f t="shared" si="473"/>
        <v>500</v>
      </c>
      <c r="EP55" s="2">
        <f t="shared" si="474"/>
        <v>500</v>
      </c>
      <c r="EQ55" s="2">
        <f t="shared" si="475"/>
        <v>500</v>
      </c>
      <c r="ER55" s="2">
        <f t="shared" si="476"/>
        <v>500</v>
      </c>
      <c r="ES55" s="2">
        <f t="shared" si="477"/>
        <v>500</v>
      </c>
      <c r="ET55" s="2">
        <f t="shared" si="478"/>
        <v>500</v>
      </c>
      <c r="EU55" s="2">
        <f t="shared" si="479"/>
        <v>500</v>
      </c>
      <c r="EV55" s="2">
        <f t="shared" si="480"/>
        <v>500</v>
      </c>
      <c r="EW55" s="2">
        <f t="shared" si="481"/>
        <v>500</v>
      </c>
      <c r="EX55" s="2">
        <f t="shared" si="482"/>
        <v>500</v>
      </c>
      <c r="EY55" s="2">
        <f t="shared" si="483"/>
        <v>500</v>
      </c>
      <c r="EZ55" s="2">
        <f t="shared" si="484"/>
        <v>500</v>
      </c>
      <c r="FA55" s="2">
        <f t="shared" si="485"/>
        <v>500</v>
      </c>
      <c r="FB55" s="2">
        <f t="shared" si="486"/>
        <v>500</v>
      </c>
      <c r="FC55" s="2">
        <f t="shared" si="487"/>
        <v>500</v>
      </c>
      <c r="FD55" s="2">
        <f t="shared" si="488"/>
        <v>500</v>
      </c>
      <c r="FE55" s="2">
        <f t="shared" si="489"/>
        <v>500</v>
      </c>
      <c r="FF55" s="2">
        <f t="shared" si="490"/>
        <v>500</v>
      </c>
      <c r="FG55" s="2">
        <f t="shared" si="491"/>
        <v>500</v>
      </c>
      <c r="FH55" s="2">
        <f t="shared" si="492"/>
        <v>500</v>
      </c>
      <c r="FI55" s="2">
        <f t="shared" si="493"/>
        <v>500</v>
      </c>
      <c r="FJ55" s="2">
        <f t="shared" si="494"/>
        <v>500</v>
      </c>
      <c r="FK55" s="2">
        <f t="shared" si="418"/>
        <v>500</v>
      </c>
      <c r="FL55" s="2">
        <f t="shared" si="418"/>
        <v>500</v>
      </c>
      <c r="FM55" s="2">
        <f t="shared" si="418"/>
        <v>500</v>
      </c>
      <c r="FN55" s="2">
        <f t="shared" si="418"/>
        <v>500</v>
      </c>
      <c r="FO55" s="2">
        <f t="shared" si="418"/>
        <v>500</v>
      </c>
      <c r="FP55" s="2">
        <f t="shared" si="418"/>
        <v>500</v>
      </c>
      <c r="FQ55" s="2">
        <f t="shared" si="418"/>
        <v>500</v>
      </c>
      <c r="FR55" s="2">
        <f t="shared" si="418"/>
        <v>500</v>
      </c>
      <c r="FS55" s="2">
        <f t="shared" si="418"/>
        <v>500</v>
      </c>
      <c r="FT55" s="2">
        <f t="shared" si="418"/>
        <v>500</v>
      </c>
      <c r="FU55" s="2">
        <f t="shared" si="418"/>
        <v>500</v>
      </c>
      <c r="FV55" s="2">
        <f t="shared" si="418"/>
        <v>500</v>
      </c>
      <c r="FW55" s="2">
        <f t="shared" si="418"/>
        <v>500</v>
      </c>
      <c r="FX55" s="2">
        <f t="shared" si="418"/>
        <v>500</v>
      </c>
      <c r="FY55" s="2">
        <f t="shared" si="418"/>
        <v>500</v>
      </c>
      <c r="FZ55" s="2">
        <f t="shared" si="418"/>
        <v>500</v>
      </c>
      <c r="GA55" s="2">
        <f t="shared" si="416"/>
        <v>500</v>
      </c>
      <c r="GB55" s="2">
        <f t="shared" si="416"/>
        <v>500</v>
      </c>
      <c r="GC55" s="2">
        <f t="shared" si="416"/>
        <v>500</v>
      </c>
      <c r="GD55" s="2">
        <f t="shared" si="416"/>
        <v>500</v>
      </c>
      <c r="GE55" s="2">
        <f t="shared" si="416"/>
        <v>500</v>
      </c>
      <c r="GF55" s="2">
        <f t="shared" si="416"/>
        <v>500</v>
      </c>
      <c r="GG55" s="2">
        <f t="shared" si="416"/>
        <v>500</v>
      </c>
      <c r="GH55" s="2">
        <f t="shared" si="416"/>
        <v>500</v>
      </c>
      <c r="GI55" s="2">
        <f t="shared" si="416"/>
        <v>500</v>
      </c>
      <c r="GJ55" s="2">
        <f t="shared" si="416"/>
        <v>500</v>
      </c>
      <c r="GK55" s="2">
        <f t="shared" si="416"/>
        <v>500</v>
      </c>
      <c r="GL55" s="2">
        <f t="shared" si="416"/>
        <v>500</v>
      </c>
      <c r="GM55" s="2">
        <f t="shared" si="403"/>
        <v>500</v>
      </c>
      <c r="GN55" s="2">
        <f t="shared" si="403"/>
        <v>500</v>
      </c>
      <c r="GO55" s="2">
        <f t="shared" si="403"/>
        <v>500</v>
      </c>
      <c r="GP55" s="2">
        <f t="shared" si="403"/>
        <v>500</v>
      </c>
      <c r="GQ55" s="2">
        <f t="shared" si="403"/>
        <v>500</v>
      </c>
      <c r="GR55" s="2">
        <f t="shared" si="403"/>
        <v>500</v>
      </c>
      <c r="GS55" s="2">
        <f t="shared" si="403"/>
        <v>500</v>
      </c>
      <c r="GT55" s="2">
        <f t="shared" si="403"/>
        <v>500</v>
      </c>
      <c r="GU55" s="2">
        <f t="shared" si="495"/>
        <v>500</v>
      </c>
      <c r="GV55" s="2">
        <f t="shared" si="496"/>
        <v>500</v>
      </c>
      <c r="GW55" s="2">
        <f t="shared" si="497"/>
        <v>500</v>
      </c>
      <c r="GX55" s="2">
        <f t="shared" si="498"/>
        <v>500</v>
      </c>
      <c r="GY55" s="2">
        <f t="shared" si="499"/>
        <v>500</v>
      </c>
      <c r="GZ55" s="2">
        <f t="shared" si="500"/>
        <v>500</v>
      </c>
      <c r="HA55" s="2">
        <f t="shared" si="501"/>
        <v>500</v>
      </c>
      <c r="HB55" s="2">
        <f t="shared" si="502"/>
        <v>500</v>
      </c>
      <c r="HD55" s="2">
        <f t="shared" si="503"/>
        <v>0</v>
      </c>
      <c r="HE55" s="2">
        <f t="shared" si="504"/>
        <v>0</v>
      </c>
      <c r="HF55" s="20">
        <f t="shared" ca="1" si="505"/>
        <v>0</v>
      </c>
      <c r="HG55" t="e">
        <f t="shared" si="397"/>
        <v>#REF!</v>
      </c>
      <c r="HH55"/>
      <c r="HI55" s="2" t="str">
        <f t="shared" si="506"/>
        <v>除外</v>
      </c>
      <c r="HJ55" s="35" t="e">
        <f t="shared" si="163"/>
        <v>#REF!</v>
      </c>
      <c r="HK55" s="35" t="e">
        <f t="shared" si="164"/>
        <v>#REF!</v>
      </c>
      <c r="HL55" s="35" t="e">
        <f t="shared" si="165"/>
        <v>#REF!</v>
      </c>
      <c r="HM55" s="35" t="e">
        <f t="shared" si="507"/>
        <v>#REF!</v>
      </c>
      <c r="HN55" s="146" t="e">
        <f t="shared" ca="1" si="508"/>
        <v>#REF!</v>
      </c>
      <c r="HO55" s="2" t="str">
        <f t="shared" si="398"/>
        <v/>
      </c>
      <c r="HP55" s="2" t="str">
        <f t="shared" si="169"/>
        <v/>
      </c>
      <c r="HQ55" s="2">
        <f t="shared" si="509"/>
        <v>0</v>
      </c>
      <c r="HR55" s="37">
        <f t="shared" si="399"/>
        <v>11500</v>
      </c>
      <c r="HS55" s="43" t="str">
        <f t="shared" si="510"/>
        <v>資格基準未達</v>
      </c>
      <c r="HT55" s="21" t="str">
        <f t="shared" ca="1" si="511"/>
        <v>強化会参加数不足</v>
      </c>
      <c r="HU55" s="43">
        <f t="shared" si="512"/>
        <v>13500</v>
      </c>
      <c r="HV55" s="43">
        <f t="shared" si="174"/>
        <v>13500</v>
      </c>
      <c r="HW55" s="2" t="str">
        <f t="shared" si="56"/>
        <v/>
      </c>
      <c r="HX55" s="146" t="str">
        <f t="shared" si="175"/>
        <v/>
      </c>
      <c r="HY55" s="63">
        <f t="shared" si="176"/>
        <v>500</v>
      </c>
      <c r="HZ55" s="139">
        <f>SMALL(($EI55:$EK55,$EM55:$FJ55),HZ$4)</f>
        <v>500</v>
      </c>
      <c r="IA55" s="139">
        <f>SMALL(($EI55:$EK55,$EM55:$FJ55),IA$4)</f>
        <v>500</v>
      </c>
      <c r="IB55" s="139">
        <f>SMALL(($EI55:$EK55,$EM55:$FJ55),IB$4)</f>
        <v>500</v>
      </c>
      <c r="IC55" s="139">
        <f>SMALL(($EI55:$EK55,$EM55:$FJ55),IC$4)</f>
        <v>500</v>
      </c>
      <c r="ID55" s="139">
        <f>SMALL(($EI55:$EK55,$EM55:$FJ55),ID$4)</f>
        <v>500</v>
      </c>
      <c r="IE55" s="139">
        <f t="shared" si="404"/>
        <v>500</v>
      </c>
      <c r="IF55" s="139">
        <f t="shared" si="404"/>
        <v>500</v>
      </c>
      <c r="IH55" s="2" t="str">
        <f t="shared" si="178"/>
        <v/>
      </c>
      <c r="IJ55" s="2" t="str">
        <f t="shared" si="513"/>
        <v>除外</v>
      </c>
      <c r="IK55" s="35" t="e">
        <f t="shared" ref="IK55:IK64" si="525">RANK($CM55,$CM$5:$CM$64,1)*100000000+RANK($CN55,$CN$5:$CN$64,1)*1000000+RANK($CO55,$CO$5:$CO$64,1)*10000+RANK($CP55,$CP$5:$CP$64,1)*100+RANK($CQ55,$CQ$5:$CQ$64,1)</f>
        <v>#REF!</v>
      </c>
      <c r="IL55" s="35" t="e">
        <f t="shared" si="181"/>
        <v>#REF!</v>
      </c>
      <c r="IM55" s="2" t="e">
        <f t="shared" si="182"/>
        <v>#REF!</v>
      </c>
      <c r="IN55" s="35" t="e">
        <f t="shared" ca="1" si="514"/>
        <v>#REF!</v>
      </c>
      <c r="IO55" s="146" t="e">
        <f t="shared" ca="1" si="515"/>
        <v>#REF!</v>
      </c>
      <c r="IP55" s="2" t="str">
        <f t="shared" si="401"/>
        <v/>
      </c>
      <c r="IQ55" s="2" t="str">
        <f t="shared" si="185"/>
        <v/>
      </c>
      <c r="IR55" s="2">
        <f t="shared" si="516"/>
        <v>0</v>
      </c>
      <c r="IS55" s="36">
        <f t="shared" si="402"/>
        <v>11500</v>
      </c>
      <c r="IT55" s="2" t="str">
        <f t="shared" si="517"/>
        <v>資格基準未達</v>
      </c>
      <c r="IU55" s="21" t="str">
        <f t="shared" ca="1" si="518"/>
        <v>強化会参加数不足</v>
      </c>
      <c r="IV55" s="37">
        <f t="shared" si="519"/>
        <v>13500</v>
      </c>
      <c r="IW55" s="43">
        <f t="shared" si="190"/>
        <v>13500</v>
      </c>
      <c r="IX55" s="141" t="str">
        <f t="shared" si="520"/>
        <v/>
      </c>
      <c r="IY55" s="141" t="str">
        <f t="shared" si="242"/>
        <v/>
      </c>
      <c r="IZ55" s="146" t="str">
        <f t="shared" si="192"/>
        <v/>
      </c>
      <c r="JA55" s="2" t="str">
        <f t="shared" si="193"/>
        <v/>
      </c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160" t="e">
        <f t="shared" si="391"/>
        <v>#REF!</v>
      </c>
      <c r="JM55" s="185" t="e">
        <f t="shared" si="392"/>
        <v>#REF!</v>
      </c>
      <c r="JN55" s="163" t="e">
        <f t="shared" si="393"/>
        <v>#REF!</v>
      </c>
      <c r="JO55" s="185" t="e">
        <f t="shared" si="394"/>
        <v>#REF!</v>
      </c>
      <c r="JP55" s="162" t="e">
        <f t="shared" si="381"/>
        <v>#N/A</v>
      </c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</row>
    <row r="56" spans="1:289" ht="17.25" hidden="1" x14ac:dyDescent="0.35">
      <c r="A56" s="7">
        <f t="shared" si="521"/>
        <v>4</v>
      </c>
      <c r="B56" s="14"/>
      <c r="C56" s="30"/>
      <c r="D56" s="13"/>
      <c r="E56" s="52"/>
      <c r="F56" s="49"/>
      <c r="G56" s="13">
        <f t="shared" ca="1" si="197"/>
        <v>1433</v>
      </c>
      <c r="H56" s="9"/>
      <c r="I56" s="9"/>
      <c r="J56" s="9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4"/>
      <c r="AS56" s="11">
        <f t="shared" si="419"/>
        <v>0</v>
      </c>
      <c r="AT56" s="53"/>
      <c r="AU56" s="54"/>
      <c r="AV56" s="57">
        <f t="shared" si="420"/>
        <v>0</v>
      </c>
      <c r="AW56" s="12" t="str">
        <f t="shared" si="421"/>
        <v/>
      </c>
      <c r="AX56" s="12">
        <f t="shared" si="429"/>
        <v>0</v>
      </c>
      <c r="AY56" s="20">
        <f t="shared" si="430"/>
        <v>0</v>
      </c>
      <c r="AZ56" s="20">
        <f t="shared" si="431"/>
        <v>0</v>
      </c>
      <c r="BA56" s="20">
        <f t="shared" si="432"/>
        <v>0</v>
      </c>
      <c r="BB56" s="20">
        <f t="shared" si="433"/>
        <v>0</v>
      </c>
      <c r="BC56" s="20">
        <f t="shared" si="434"/>
        <v>0</v>
      </c>
      <c r="BD56" s="20">
        <f t="shared" si="435"/>
        <v>0</v>
      </c>
      <c r="BE56" s="20">
        <f t="shared" si="436"/>
        <v>0</v>
      </c>
      <c r="BF56" s="20">
        <f t="shared" si="437"/>
        <v>0</v>
      </c>
      <c r="BG56" s="20">
        <f t="shared" si="438"/>
        <v>0</v>
      </c>
      <c r="BH56" s="20">
        <f t="shared" si="439"/>
        <v>0</v>
      </c>
      <c r="BI56" s="20">
        <f t="shared" si="440"/>
        <v>0</v>
      </c>
      <c r="BJ56" s="20">
        <f t="shared" si="441"/>
        <v>0</v>
      </c>
      <c r="BK56" s="20">
        <f t="shared" si="442"/>
        <v>0</v>
      </c>
      <c r="BL56" s="20">
        <f t="shared" si="443"/>
        <v>0</v>
      </c>
      <c r="BM56" s="20">
        <f t="shared" si="444"/>
        <v>0</v>
      </c>
      <c r="BN56" s="20">
        <f t="shared" si="445"/>
        <v>0</v>
      </c>
      <c r="BO56" s="20">
        <f t="shared" si="446"/>
        <v>0</v>
      </c>
      <c r="BP56" s="20">
        <f t="shared" si="447"/>
        <v>0</v>
      </c>
      <c r="BQ56" s="20">
        <f t="shared" si="448"/>
        <v>0</v>
      </c>
      <c r="BR56" s="20">
        <f t="shared" si="449"/>
        <v>0</v>
      </c>
      <c r="BS56" s="20">
        <f t="shared" si="450"/>
        <v>0</v>
      </c>
      <c r="BT56" s="20">
        <f t="shared" si="451"/>
        <v>0</v>
      </c>
      <c r="BU56" s="20">
        <f t="shared" si="452"/>
        <v>0</v>
      </c>
      <c r="BV56" s="20">
        <f t="shared" si="453"/>
        <v>0</v>
      </c>
      <c r="BW56" s="20">
        <f t="shared" si="454"/>
        <v>0</v>
      </c>
      <c r="BX56" s="20">
        <f t="shared" si="455"/>
        <v>0</v>
      </c>
      <c r="BY56" s="20">
        <f t="shared" si="456"/>
        <v>0</v>
      </c>
      <c r="BZ56" s="20">
        <f t="shared" si="457"/>
        <v>0</v>
      </c>
      <c r="CA56" s="20">
        <f t="shared" si="458"/>
        <v>0</v>
      </c>
      <c r="CB56" s="20">
        <f t="shared" si="459"/>
        <v>0</v>
      </c>
      <c r="CC56" s="20">
        <f t="shared" si="460"/>
        <v>0</v>
      </c>
      <c r="CD56" s="20">
        <f t="shared" si="461"/>
        <v>0</v>
      </c>
      <c r="CE56" s="20">
        <f t="shared" si="462"/>
        <v>0</v>
      </c>
      <c r="CF56" s="20">
        <f t="shared" si="463"/>
        <v>0</v>
      </c>
      <c r="CG56" s="20">
        <f t="shared" si="464"/>
        <v>0</v>
      </c>
      <c r="CH56" s="20">
        <f t="shared" si="465"/>
        <v>0</v>
      </c>
      <c r="CI56" s="20">
        <f t="shared" si="100"/>
        <v>0</v>
      </c>
      <c r="CJ56" s="20">
        <f t="shared" si="101"/>
        <v>0</v>
      </c>
      <c r="CK56" s="20">
        <f t="shared" si="102"/>
        <v>0</v>
      </c>
      <c r="CL56" s="20">
        <f t="shared" si="103"/>
        <v>0</v>
      </c>
      <c r="CM56" s="2">
        <f t="shared" si="522"/>
        <v>500</v>
      </c>
      <c r="CN56" s="2">
        <f t="shared" si="522"/>
        <v>500</v>
      </c>
      <c r="CO56" s="2">
        <f t="shared" si="522"/>
        <v>500</v>
      </c>
      <c r="CP56" s="2">
        <f t="shared" si="522"/>
        <v>500</v>
      </c>
      <c r="CQ56" s="2">
        <f t="shared" si="522"/>
        <v>500</v>
      </c>
      <c r="CR56" s="2">
        <f t="shared" si="522"/>
        <v>500</v>
      </c>
      <c r="CS56" s="2">
        <f t="shared" si="522"/>
        <v>500</v>
      </c>
      <c r="CT56" s="2">
        <f t="shared" si="522"/>
        <v>500</v>
      </c>
      <c r="CU56" s="2">
        <f t="shared" si="522"/>
        <v>500</v>
      </c>
      <c r="CV56" s="2">
        <f t="shared" si="522"/>
        <v>500</v>
      </c>
      <c r="CW56" s="2">
        <f t="shared" si="523"/>
        <v>500</v>
      </c>
      <c r="CX56" s="2">
        <f t="shared" si="523"/>
        <v>500</v>
      </c>
      <c r="CY56" s="2">
        <f t="shared" si="523"/>
        <v>500</v>
      </c>
      <c r="CZ56" s="2">
        <f t="shared" si="523"/>
        <v>500</v>
      </c>
      <c r="DA56" s="2">
        <f t="shared" si="523"/>
        <v>500</v>
      </c>
      <c r="DB56" s="2">
        <f t="shared" si="523"/>
        <v>500</v>
      </c>
      <c r="DC56" s="2">
        <f t="shared" si="523"/>
        <v>500</v>
      </c>
      <c r="DD56" s="2">
        <f t="shared" si="523"/>
        <v>500</v>
      </c>
      <c r="DE56" s="2">
        <f t="shared" si="523"/>
        <v>500</v>
      </c>
      <c r="DF56" s="2">
        <f t="shared" si="523"/>
        <v>500</v>
      </c>
      <c r="DG56" s="2">
        <f t="shared" si="524"/>
        <v>500</v>
      </c>
      <c r="DH56" s="2">
        <f t="shared" si="524"/>
        <v>500</v>
      </c>
      <c r="DI56" s="2">
        <f t="shared" si="524"/>
        <v>500</v>
      </c>
      <c r="DJ56" s="2">
        <f t="shared" si="524"/>
        <v>500</v>
      </c>
      <c r="DK56" s="2">
        <f t="shared" si="524"/>
        <v>500</v>
      </c>
      <c r="DL56" s="2">
        <f t="shared" si="524"/>
        <v>500</v>
      </c>
      <c r="DM56" s="2">
        <f t="shared" si="524"/>
        <v>500</v>
      </c>
      <c r="DN56" s="2">
        <f t="shared" si="524"/>
        <v>500</v>
      </c>
      <c r="DO56" s="2">
        <f t="shared" si="524"/>
        <v>500</v>
      </c>
      <c r="DP56" s="2">
        <f t="shared" si="524"/>
        <v>500</v>
      </c>
      <c r="DQ56" s="62">
        <f t="shared" si="104"/>
        <v>2500</v>
      </c>
      <c r="DR56" s="62">
        <f t="shared" si="105"/>
        <v>500</v>
      </c>
      <c r="DS56" s="62">
        <f t="shared" si="106"/>
        <v>1000</v>
      </c>
      <c r="DT56" s="62">
        <f t="shared" si="107"/>
        <v>500</v>
      </c>
      <c r="DU56" s="21">
        <f t="shared" si="108"/>
        <v>500</v>
      </c>
      <c r="DV56" s="2">
        <f t="shared" si="109"/>
        <v>0</v>
      </c>
      <c r="DW56" s="2">
        <f t="shared" si="110"/>
        <v>0</v>
      </c>
      <c r="DX56" s="2">
        <f t="shared" si="111"/>
        <v>0</v>
      </c>
      <c r="DY56" s="2">
        <f t="shared" si="112"/>
        <v>0</v>
      </c>
      <c r="DZ56" s="2">
        <f t="shared" si="113"/>
        <v>0</v>
      </c>
      <c r="EA56" s="2">
        <f t="shared" si="114"/>
        <v>0</v>
      </c>
      <c r="EB56" s="2">
        <f t="shared" si="115"/>
        <v>0</v>
      </c>
      <c r="EC56" s="2">
        <f t="shared" si="116"/>
        <v>0</v>
      </c>
      <c r="ED56" s="21">
        <f t="shared" si="117"/>
        <v>500</v>
      </c>
      <c r="EE56" s="64">
        <f t="shared" si="118"/>
        <v>0</v>
      </c>
      <c r="EF56" s="42" t="str">
        <f t="shared" si="466"/>
        <v/>
      </c>
      <c r="EG56" s="144">
        <f t="shared" si="120"/>
        <v>1000</v>
      </c>
      <c r="EH56" s="22">
        <f t="shared" si="396"/>
        <v>1500</v>
      </c>
      <c r="EI56" s="2">
        <f t="shared" si="467"/>
        <v>500</v>
      </c>
      <c r="EJ56" s="2">
        <f t="shared" si="468"/>
        <v>500</v>
      </c>
      <c r="EK56" s="2">
        <f t="shared" si="469"/>
        <v>500</v>
      </c>
      <c r="EL56" s="2">
        <f t="shared" si="470"/>
        <v>500</v>
      </c>
      <c r="EM56" s="2">
        <f t="shared" si="471"/>
        <v>500</v>
      </c>
      <c r="EN56" s="2">
        <f t="shared" si="472"/>
        <v>500</v>
      </c>
      <c r="EO56" s="2">
        <f t="shared" si="473"/>
        <v>500</v>
      </c>
      <c r="EP56" s="2">
        <f t="shared" si="474"/>
        <v>500</v>
      </c>
      <c r="EQ56" s="2">
        <f t="shared" si="475"/>
        <v>500</v>
      </c>
      <c r="ER56" s="2">
        <f t="shared" si="476"/>
        <v>500</v>
      </c>
      <c r="ES56" s="2">
        <f t="shared" si="477"/>
        <v>500</v>
      </c>
      <c r="ET56" s="2">
        <f t="shared" si="478"/>
        <v>500</v>
      </c>
      <c r="EU56" s="2">
        <f t="shared" si="479"/>
        <v>500</v>
      </c>
      <c r="EV56" s="2">
        <f t="shared" si="480"/>
        <v>500</v>
      </c>
      <c r="EW56" s="2">
        <f t="shared" si="481"/>
        <v>500</v>
      </c>
      <c r="EX56" s="2">
        <f t="shared" si="482"/>
        <v>500</v>
      </c>
      <c r="EY56" s="2">
        <f t="shared" si="483"/>
        <v>500</v>
      </c>
      <c r="EZ56" s="2">
        <f t="shared" si="484"/>
        <v>500</v>
      </c>
      <c r="FA56" s="2">
        <f t="shared" si="485"/>
        <v>500</v>
      </c>
      <c r="FB56" s="2">
        <f t="shared" si="486"/>
        <v>500</v>
      </c>
      <c r="FC56" s="2">
        <f t="shared" si="487"/>
        <v>500</v>
      </c>
      <c r="FD56" s="2">
        <f t="shared" si="488"/>
        <v>500</v>
      </c>
      <c r="FE56" s="2">
        <f t="shared" si="489"/>
        <v>500</v>
      </c>
      <c r="FF56" s="2">
        <f t="shared" si="490"/>
        <v>500</v>
      </c>
      <c r="FG56" s="2">
        <f t="shared" si="491"/>
        <v>500</v>
      </c>
      <c r="FH56" s="2">
        <f t="shared" si="492"/>
        <v>500</v>
      </c>
      <c r="FI56" s="2">
        <f t="shared" si="493"/>
        <v>500</v>
      </c>
      <c r="FJ56" s="2">
        <f t="shared" si="494"/>
        <v>500</v>
      </c>
      <c r="FK56" s="2">
        <f t="shared" si="418"/>
        <v>500</v>
      </c>
      <c r="FL56" s="2">
        <f t="shared" si="418"/>
        <v>500</v>
      </c>
      <c r="FM56" s="2">
        <f t="shared" si="418"/>
        <v>500</v>
      </c>
      <c r="FN56" s="2">
        <f t="shared" si="418"/>
        <v>500</v>
      </c>
      <c r="FO56" s="2">
        <f t="shared" si="418"/>
        <v>500</v>
      </c>
      <c r="FP56" s="2">
        <f t="shared" si="418"/>
        <v>500</v>
      </c>
      <c r="FQ56" s="2">
        <f t="shared" si="418"/>
        <v>500</v>
      </c>
      <c r="FR56" s="2">
        <f t="shared" si="418"/>
        <v>500</v>
      </c>
      <c r="FS56" s="2">
        <f t="shared" si="418"/>
        <v>500</v>
      </c>
      <c r="FT56" s="2">
        <f t="shared" si="418"/>
        <v>500</v>
      </c>
      <c r="FU56" s="2">
        <f t="shared" si="418"/>
        <v>500</v>
      </c>
      <c r="FV56" s="2">
        <f t="shared" si="418"/>
        <v>500</v>
      </c>
      <c r="FW56" s="2">
        <f t="shared" si="418"/>
        <v>500</v>
      </c>
      <c r="FX56" s="2">
        <f t="shared" si="418"/>
        <v>500</v>
      </c>
      <c r="FY56" s="2">
        <f t="shared" si="418"/>
        <v>500</v>
      </c>
      <c r="FZ56" s="2">
        <f t="shared" si="418"/>
        <v>500</v>
      </c>
      <c r="GA56" s="2">
        <f t="shared" si="416"/>
        <v>500</v>
      </c>
      <c r="GB56" s="2">
        <f t="shared" si="416"/>
        <v>500</v>
      </c>
      <c r="GC56" s="2">
        <f t="shared" si="416"/>
        <v>500</v>
      </c>
      <c r="GD56" s="2">
        <f t="shared" si="416"/>
        <v>500</v>
      </c>
      <c r="GE56" s="2">
        <f t="shared" si="416"/>
        <v>500</v>
      </c>
      <c r="GF56" s="2">
        <f t="shared" si="416"/>
        <v>500</v>
      </c>
      <c r="GG56" s="2">
        <f t="shared" si="416"/>
        <v>500</v>
      </c>
      <c r="GH56" s="2">
        <f t="shared" si="416"/>
        <v>500</v>
      </c>
      <c r="GI56" s="2">
        <f t="shared" si="416"/>
        <v>500</v>
      </c>
      <c r="GJ56" s="2">
        <f t="shared" si="416"/>
        <v>500</v>
      </c>
      <c r="GK56" s="2">
        <f t="shared" si="416"/>
        <v>500</v>
      </c>
      <c r="GL56" s="2">
        <f t="shared" si="416"/>
        <v>500</v>
      </c>
      <c r="GM56" s="2">
        <f t="shared" si="403"/>
        <v>500</v>
      </c>
      <c r="GN56" s="2">
        <f t="shared" si="403"/>
        <v>500</v>
      </c>
      <c r="GO56" s="2">
        <f t="shared" si="403"/>
        <v>500</v>
      </c>
      <c r="GP56" s="2">
        <f t="shared" si="403"/>
        <v>500</v>
      </c>
      <c r="GQ56" s="2">
        <f t="shared" si="403"/>
        <v>500</v>
      </c>
      <c r="GR56" s="2">
        <f t="shared" si="403"/>
        <v>500</v>
      </c>
      <c r="GS56" s="2">
        <f t="shared" si="403"/>
        <v>500</v>
      </c>
      <c r="GT56" s="2">
        <f t="shared" si="403"/>
        <v>500</v>
      </c>
      <c r="GU56" s="2">
        <f t="shared" si="495"/>
        <v>500</v>
      </c>
      <c r="GV56" s="2">
        <f t="shared" si="496"/>
        <v>500</v>
      </c>
      <c r="GW56" s="2">
        <f t="shared" si="497"/>
        <v>500</v>
      </c>
      <c r="GX56" s="2">
        <f t="shared" si="498"/>
        <v>500</v>
      </c>
      <c r="GY56" s="2">
        <f t="shared" si="499"/>
        <v>500</v>
      </c>
      <c r="GZ56" s="2">
        <f t="shared" si="500"/>
        <v>500</v>
      </c>
      <c r="HA56" s="2">
        <f t="shared" si="501"/>
        <v>500</v>
      </c>
      <c r="HB56" s="2">
        <f t="shared" si="502"/>
        <v>500</v>
      </c>
      <c r="HD56" s="2">
        <f t="shared" si="503"/>
        <v>0</v>
      </c>
      <c r="HE56" s="2">
        <f t="shared" si="504"/>
        <v>0</v>
      </c>
      <c r="HF56" s="20">
        <f t="shared" ca="1" si="505"/>
        <v>0</v>
      </c>
      <c r="HG56" t="e">
        <f t="shared" si="397"/>
        <v>#REF!</v>
      </c>
      <c r="HH56"/>
      <c r="HI56" s="2" t="str">
        <f t="shared" si="506"/>
        <v>除外</v>
      </c>
      <c r="HJ56" s="35" t="e">
        <f t="shared" si="163"/>
        <v>#REF!</v>
      </c>
      <c r="HK56" s="35" t="e">
        <f t="shared" si="164"/>
        <v>#REF!</v>
      </c>
      <c r="HL56" s="35" t="e">
        <f t="shared" si="165"/>
        <v>#REF!</v>
      </c>
      <c r="HM56" s="35" t="e">
        <f t="shared" si="507"/>
        <v>#REF!</v>
      </c>
      <c r="HN56" s="146" t="e">
        <f t="shared" ca="1" si="508"/>
        <v>#REF!</v>
      </c>
      <c r="HO56" s="2" t="str">
        <f t="shared" si="398"/>
        <v/>
      </c>
      <c r="HP56" s="2" t="str">
        <f t="shared" si="169"/>
        <v/>
      </c>
      <c r="HQ56" s="2">
        <f t="shared" si="509"/>
        <v>0</v>
      </c>
      <c r="HR56" s="37">
        <f t="shared" si="399"/>
        <v>11500</v>
      </c>
      <c r="HS56" s="43" t="str">
        <f t="shared" si="510"/>
        <v>資格基準未達</v>
      </c>
      <c r="HT56" s="21" t="str">
        <f t="shared" ca="1" si="511"/>
        <v>強化会参加数不足</v>
      </c>
      <c r="HU56" s="43">
        <f t="shared" si="512"/>
        <v>13500</v>
      </c>
      <c r="HV56" s="43">
        <f t="shared" si="174"/>
        <v>13500</v>
      </c>
      <c r="HW56" s="2" t="str">
        <f t="shared" si="56"/>
        <v/>
      </c>
      <c r="HX56" s="146" t="str">
        <f t="shared" si="175"/>
        <v/>
      </c>
      <c r="HY56" s="63">
        <f t="shared" si="176"/>
        <v>500</v>
      </c>
      <c r="HZ56" s="139">
        <f>SMALL(($EI56:$EK56,$EM56:$FJ56),HZ$4)</f>
        <v>500</v>
      </c>
      <c r="IA56" s="139">
        <f>SMALL(($EI56:$EK56,$EM56:$FJ56),IA$4)</f>
        <v>500</v>
      </c>
      <c r="IB56" s="139">
        <f>SMALL(($EI56:$EK56,$EM56:$FJ56),IB$4)</f>
        <v>500</v>
      </c>
      <c r="IC56" s="139">
        <f>SMALL(($EI56:$EK56,$EM56:$FJ56),IC$4)</f>
        <v>500</v>
      </c>
      <c r="ID56" s="139">
        <f>SMALL(($EI56:$EK56,$EM56:$FJ56),ID$4)</f>
        <v>500</v>
      </c>
      <c r="IE56" s="139">
        <f t="shared" si="404"/>
        <v>500</v>
      </c>
      <c r="IF56" s="139">
        <f t="shared" si="404"/>
        <v>500</v>
      </c>
      <c r="IH56" s="2" t="str">
        <f t="shared" si="178"/>
        <v/>
      </c>
      <c r="IJ56" s="2" t="str">
        <f t="shared" si="513"/>
        <v>除外</v>
      </c>
      <c r="IK56" s="35" t="e">
        <f t="shared" si="525"/>
        <v>#REF!</v>
      </c>
      <c r="IL56" s="35" t="e">
        <f t="shared" si="181"/>
        <v>#REF!</v>
      </c>
      <c r="IM56" s="2" t="e">
        <f t="shared" si="182"/>
        <v>#REF!</v>
      </c>
      <c r="IN56" s="35" t="e">
        <f t="shared" ca="1" si="514"/>
        <v>#REF!</v>
      </c>
      <c r="IO56" s="146" t="e">
        <f t="shared" ca="1" si="515"/>
        <v>#REF!</v>
      </c>
      <c r="IP56" s="2" t="str">
        <f t="shared" si="401"/>
        <v/>
      </c>
      <c r="IQ56" s="2" t="str">
        <f t="shared" si="185"/>
        <v/>
      </c>
      <c r="IR56" s="2">
        <f t="shared" si="516"/>
        <v>0</v>
      </c>
      <c r="IS56" s="36">
        <f t="shared" si="402"/>
        <v>11500</v>
      </c>
      <c r="IT56" s="2" t="str">
        <f t="shared" si="517"/>
        <v>資格基準未達</v>
      </c>
      <c r="IU56" s="21" t="str">
        <f t="shared" ca="1" si="518"/>
        <v>強化会参加数不足</v>
      </c>
      <c r="IV56" s="37">
        <f t="shared" si="519"/>
        <v>13500</v>
      </c>
      <c r="IW56" s="43">
        <f t="shared" si="190"/>
        <v>13500</v>
      </c>
      <c r="IX56" s="141" t="str">
        <f t="shared" si="520"/>
        <v/>
      </c>
      <c r="IY56" s="141" t="str">
        <f t="shared" si="242"/>
        <v/>
      </c>
      <c r="IZ56" s="146" t="str">
        <f t="shared" si="192"/>
        <v/>
      </c>
      <c r="JA56" s="2" t="str">
        <f t="shared" si="193"/>
        <v/>
      </c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160" t="e">
        <f t="shared" si="391"/>
        <v>#REF!</v>
      </c>
      <c r="JM56" s="185" t="e">
        <f t="shared" si="392"/>
        <v>#REF!</v>
      </c>
      <c r="JN56" s="163" t="e">
        <f t="shared" si="393"/>
        <v>#REF!</v>
      </c>
      <c r="JO56" s="185" t="e">
        <f t="shared" si="394"/>
        <v>#REF!</v>
      </c>
      <c r="JP56" s="162" t="e">
        <f t="shared" si="381"/>
        <v>#N/A</v>
      </c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</row>
    <row r="57" spans="1:289" ht="17.25" hidden="1" x14ac:dyDescent="0.35">
      <c r="A57" s="7">
        <f t="shared" si="521"/>
        <v>5</v>
      </c>
      <c r="B57" s="14"/>
      <c r="C57" s="30"/>
      <c r="D57" s="13"/>
      <c r="E57" s="52"/>
      <c r="F57" s="49"/>
      <c r="G57" s="13">
        <f t="shared" ca="1" si="197"/>
        <v>1433</v>
      </c>
      <c r="H57" s="9"/>
      <c r="I57" s="9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4"/>
      <c r="AS57" s="11">
        <f t="shared" si="419"/>
        <v>0</v>
      </c>
      <c r="AT57" s="53"/>
      <c r="AU57" s="54"/>
      <c r="AV57" s="57">
        <f t="shared" si="420"/>
        <v>0</v>
      </c>
      <c r="AW57" s="12" t="str">
        <f t="shared" si="421"/>
        <v/>
      </c>
      <c r="AX57" s="12">
        <f t="shared" si="429"/>
        <v>0</v>
      </c>
      <c r="AY57" s="20">
        <f t="shared" si="430"/>
        <v>0</v>
      </c>
      <c r="AZ57" s="20">
        <f t="shared" si="431"/>
        <v>0</v>
      </c>
      <c r="BA57" s="20">
        <f t="shared" si="432"/>
        <v>0</v>
      </c>
      <c r="BB57" s="20">
        <f t="shared" si="433"/>
        <v>0</v>
      </c>
      <c r="BC57" s="20">
        <f t="shared" si="434"/>
        <v>0</v>
      </c>
      <c r="BD57" s="20">
        <f t="shared" si="435"/>
        <v>0</v>
      </c>
      <c r="BE57" s="20">
        <f t="shared" si="436"/>
        <v>0</v>
      </c>
      <c r="BF57" s="20">
        <f t="shared" si="437"/>
        <v>0</v>
      </c>
      <c r="BG57" s="20">
        <f t="shared" si="438"/>
        <v>0</v>
      </c>
      <c r="BH57" s="20">
        <f t="shared" si="439"/>
        <v>0</v>
      </c>
      <c r="BI57" s="20">
        <f t="shared" si="440"/>
        <v>0</v>
      </c>
      <c r="BJ57" s="20">
        <f t="shared" si="441"/>
        <v>0</v>
      </c>
      <c r="BK57" s="20">
        <f t="shared" si="442"/>
        <v>0</v>
      </c>
      <c r="BL57" s="20">
        <f t="shared" si="443"/>
        <v>0</v>
      </c>
      <c r="BM57" s="20">
        <f t="shared" si="444"/>
        <v>0</v>
      </c>
      <c r="BN57" s="20">
        <f t="shared" si="445"/>
        <v>0</v>
      </c>
      <c r="BO57" s="20">
        <f t="shared" si="446"/>
        <v>0</v>
      </c>
      <c r="BP57" s="20">
        <f t="shared" si="447"/>
        <v>0</v>
      </c>
      <c r="BQ57" s="20">
        <f t="shared" si="448"/>
        <v>0</v>
      </c>
      <c r="BR57" s="20">
        <f t="shared" si="449"/>
        <v>0</v>
      </c>
      <c r="BS57" s="20">
        <f t="shared" si="450"/>
        <v>0</v>
      </c>
      <c r="BT57" s="20">
        <f t="shared" si="451"/>
        <v>0</v>
      </c>
      <c r="BU57" s="20">
        <f t="shared" si="452"/>
        <v>0</v>
      </c>
      <c r="BV57" s="20">
        <f t="shared" si="453"/>
        <v>0</v>
      </c>
      <c r="BW57" s="20">
        <f t="shared" si="454"/>
        <v>0</v>
      </c>
      <c r="BX57" s="20">
        <f t="shared" si="455"/>
        <v>0</v>
      </c>
      <c r="BY57" s="20">
        <f t="shared" si="456"/>
        <v>0</v>
      </c>
      <c r="BZ57" s="20">
        <f t="shared" si="457"/>
        <v>0</v>
      </c>
      <c r="CA57" s="20">
        <f t="shared" si="458"/>
        <v>0</v>
      </c>
      <c r="CB57" s="20">
        <f t="shared" si="459"/>
        <v>0</v>
      </c>
      <c r="CC57" s="20">
        <f t="shared" si="460"/>
        <v>0</v>
      </c>
      <c r="CD57" s="20">
        <f t="shared" si="461"/>
        <v>0</v>
      </c>
      <c r="CE57" s="20">
        <f t="shared" si="462"/>
        <v>0</v>
      </c>
      <c r="CF57" s="20">
        <f t="shared" si="463"/>
        <v>0</v>
      </c>
      <c r="CG57" s="20">
        <f t="shared" si="464"/>
        <v>0</v>
      </c>
      <c r="CH57" s="20">
        <f t="shared" si="465"/>
        <v>0</v>
      </c>
      <c r="CI57" s="20">
        <f t="shared" si="100"/>
        <v>0</v>
      </c>
      <c r="CJ57" s="20">
        <f t="shared" si="101"/>
        <v>0</v>
      </c>
      <c r="CK57" s="20">
        <f t="shared" si="102"/>
        <v>0</v>
      </c>
      <c r="CL57" s="20">
        <f t="shared" si="103"/>
        <v>0</v>
      </c>
      <c r="CM57" s="2">
        <f t="shared" si="522"/>
        <v>500</v>
      </c>
      <c r="CN57" s="2">
        <f t="shared" si="522"/>
        <v>500</v>
      </c>
      <c r="CO57" s="2">
        <f t="shared" si="522"/>
        <v>500</v>
      </c>
      <c r="CP57" s="2">
        <f t="shared" si="522"/>
        <v>500</v>
      </c>
      <c r="CQ57" s="2">
        <f t="shared" si="522"/>
        <v>500</v>
      </c>
      <c r="CR57" s="2">
        <f t="shared" si="522"/>
        <v>500</v>
      </c>
      <c r="CS57" s="2">
        <f t="shared" si="522"/>
        <v>500</v>
      </c>
      <c r="CT57" s="2">
        <f t="shared" si="522"/>
        <v>500</v>
      </c>
      <c r="CU57" s="2">
        <f t="shared" si="522"/>
        <v>500</v>
      </c>
      <c r="CV57" s="2">
        <f t="shared" si="522"/>
        <v>500</v>
      </c>
      <c r="CW57" s="2">
        <f t="shared" si="523"/>
        <v>500</v>
      </c>
      <c r="CX57" s="2">
        <f t="shared" si="523"/>
        <v>500</v>
      </c>
      <c r="CY57" s="2">
        <f t="shared" si="523"/>
        <v>500</v>
      </c>
      <c r="CZ57" s="2">
        <f t="shared" si="523"/>
        <v>500</v>
      </c>
      <c r="DA57" s="2">
        <f t="shared" si="523"/>
        <v>500</v>
      </c>
      <c r="DB57" s="2">
        <f t="shared" si="523"/>
        <v>500</v>
      </c>
      <c r="DC57" s="2">
        <f t="shared" si="523"/>
        <v>500</v>
      </c>
      <c r="DD57" s="2">
        <f t="shared" si="523"/>
        <v>500</v>
      </c>
      <c r="DE57" s="2">
        <f t="shared" si="523"/>
        <v>500</v>
      </c>
      <c r="DF57" s="2">
        <f t="shared" si="523"/>
        <v>500</v>
      </c>
      <c r="DG57" s="2">
        <f t="shared" si="524"/>
        <v>500</v>
      </c>
      <c r="DH57" s="2">
        <f t="shared" si="524"/>
        <v>500</v>
      </c>
      <c r="DI57" s="2">
        <f t="shared" si="524"/>
        <v>500</v>
      </c>
      <c r="DJ57" s="2">
        <f t="shared" si="524"/>
        <v>500</v>
      </c>
      <c r="DK57" s="2">
        <f t="shared" si="524"/>
        <v>500</v>
      </c>
      <c r="DL57" s="2">
        <f t="shared" si="524"/>
        <v>500</v>
      </c>
      <c r="DM57" s="2">
        <f t="shared" si="524"/>
        <v>500</v>
      </c>
      <c r="DN57" s="2">
        <f t="shared" si="524"/>
        <v>500</v>
      </c>
      <c r="DO57" s="2">
        <f t="shared" si="524"/>
        <v>500</v>
      </c>
      <c r="DP57" s="2">
        <f t="shared" si="524"/>
        <v>500</v>
      </c>
      <c r="DQ57" s="62">
        <f t="shared" si="104"/>
        <v>2500</v>
      </c>
      <c r="DR57" s="62">
        <f t="shared" si="105"/>
        <v>500</v>
      </c>
      <c r="DS57" s="62">
        <f t="shared" si="106"/>
        <v>1000</v>
      </c>
      <c r="DT57" s="62">
        <f t="shared" si="107"/>
        <v>500</v>
      </c>
      <c r="DU57" s="21">
        <f t="shared" si="108"/>
        <v>500</v>
      </c>
      <c r="DV57" s="2">
        <f t="shared" si="109"/>
        <v>0</v>
      </c>
      <c r="DW57" s="2">
        <f t="shared" si="110"/>
        <v>0</v>
      </c>
      <c r="DX57" s="2">
        <f t="shared" si="111"/>
        <v>0</v>
      </c>
      <c r="DY57" s="2">
        <f t="shared" si="112"/>
        <v>0</v>
      </c>
      <c r="DZ57" s="2">
        <f t="shared" si="113"/>
        <v>0</v>
      </c>
      <c r="EA57" s="2">
        <f t="shared" si="114"/>
        <v>0</v>
      </c>
      <c r="EB57" s="2">
        <f t="shared" si="115"/>
        <v>0</v>
      </c>
      <c r="EC57" s="2">
        <f t="shared" si="116"/>
        <v>0</v>
      </c>
      <c r="ED57" s="21">
        <f t="shared" si="117"/>
        <v>500</v>
      </c>
      <c r="EE57" s="64">
        <f t="shared" si="118"/>
        <v>0</v>
      </c>
      <c r="EF57" s="42" t="str">
        <f t="shared" si="466"/>
        <v/>
      </c>
      <c r="EG57" s="144">
        <f t="shared" si="120"/>
        <v>1000</v>
      </c>
      <c r="EH57" s="22">
        <f t="shared" si="396"/>
        <v>1500</v>
      </c>
      <c r="EI57" s="2">
        <f t="shared" si="467"/>
        <v>500</v>
      </c>
      <c r="EJ57" s="2">
        <f t="shared" si="468"/>
        <v>500</v>
      </c>
      <c r="EK57" s="2">
        <f t="shared" si="469"/>
        <v>500</v>
      </c>
      <c r="EL57" s="2">
        <f t="shared" si="470"/>
        <v>500</v>
      </c>
      <c r="EM57" s="2">
        <f t="shared" si="471"/>
        <v>500</v>
      </c>
      <c r="EN57" s="2">
        <f t="shared" si="472"/>
        <v>500</v>
      </c>
      <c r="EO57" s="2">
        <f t="shared" si="473"/>
        <v>500</v>
      </c>
      <c r="EP57" s="2">
        <f t="shared" si="474"/>
        <v>500</v>
      </c>
      <c r="EQ57" s="2">
        <f t="shared" si="475"/>
        <v>500</v>
      </c>
      <c r="ER57" s="2">
        <f t="shared" si="476"/>
        <v>500</v>
      </c>
      <c r="ES57" s="2">
        <f t="shared" si="477"/>
        <v>500</v>
      </c>
      <c r="ET57" s="2">
        <f t="shared" si="478"/>
        <v>500</v>
      </c>
      <c r="EU57" s="2">
        <f t="shared" si="479"/>
        <v>500</v>
      </c>
      <c r="EV57" s="2">
        <f t="shared" si="480"/>
        <v>500</v>
      </c>
      <c r="EW57" s="2">
        <f t="shared" si="481"/>
        <v>500</v>
      </c>
      <c r="EX57" s="2">
        <f t="shared" si="482"/>
        <v>500</v>
      </c>
      <c r="EY57" s="2">
        <f t="shared" si="483"/>
        <v>500</v>
      </c>
      <c r="EZ57" s="2">
        <f t="shared" si="484"/>
        <v>500</v>
      </c>
      <c r="FA57" s="2">
        <f t="shared" si="485"/>
        <v>500</v>
      </c>
      <c r="FB57" s="2">
        <f t="shared" si="486"/>
        <v>500</v>
      </c>
      <c r="FC57" s="2">
        <f t="shared" si="487"/>
        <v>500</v>
      </c>
      <c r="FD57" s="2">
        <f t="shared" si="488"/>
        <v>500</v>
      </c>
      <c r="FE57" s="2">
        <f t="shared" si="489"/>
        <v>500</v>
      </c>
      <c r="FF57" s="2">
        <f t="shared" si="490"/>
        <v>500</v>
      </c>
      <c r="FG57" s="2">
        <f t="shared" si="491"/>
        <v>500</v>
      </c>
      <c r="FH57" s="2">
        <f t="shared" si="492"/>
        <v>500</v>
      </c>
      <c r="FI57" s="2">
        <f t="shared" si="493"/>
        <v>500</v>
      </c>
      <c r="FJ57" s="2">
        <f t="shared" si="494"/>
        <v>500</v>
      </c>
      <c r="FK57" s="2">
        <f t="shared" si="418"/>
        <v>500</v>
      </c>
      <c r="FL57" s="2">
        <f t="shared" si="418"/>
        <v>500</v>
      </c>
      <c r="FM57" s="2">
        <f t="shared" si="418"/>
        <v>500</v>
      </c>
      <c r="FN57" s="2">
        <f t="shared" si="418"/>
        <v>500</v>
      </c>
      <c r="FO57" s="2">
        <f t="shared" si="418"/>
        <v>500</v>
      </c>
      <c r="FP57" s="2">
        <f t="shared" si="418"/>
        <v>500</v>
      </c>
      <c r="FQ57" s="2">
        <f t="shared" si="418"/>
        <v>500</v>
      </c>
      <c r="FR57" s="2">
        <f t="shared" si="418"/>
        <v>500</v>
      </c>
      <c r="FS57" s="2">
        <f t="shared" si="418"/>
        <v>500</v>
      </c>
      <c r="FT57" s="2">
        <f t="shared" si="418"/>
        <v>500</v>
      </c>
      <c r="FU57" s="2">
        <f t="shared" si="418"/>
        <v>500</v>
      </c>
      <c r="FV57" s="2">
        <f t="shared" si="418"/>
        <v>500</v>
      </c>
      <c r="FW57" s="2">
        <f t="shared" si="418"/>
        <v>500</v>
      </c>
      <c r="FX57" s="2">
        <f t="shared" si="418"/>
        <v>500</v>
      </c>
      <c r="FY57" s="2">
        <f t="shared" si="418"/>
        <v>500</v>
      </c>
      <c r="FZ57" s="2">
        <f t="shared" si="418"/>
        <v>500</v>
      </c>
      <c r="GA57" s="2">
        <f t="shared" si="416"/>
        <v>500</v>
      </c>
      <c r="GB57" s="2">
        <f t="shared" si="416"/>
        <v>500</v>
      </c>
      <c r="GC57" s="2">
        <f t="shared" si="416"/>
        <v>500</v>
      </c>
      <c r="GD57" s="2">
        <f t="shared" si="416"/>
        <v>500</v>
      </c>
      <c r="GE57" s="2">
        <f t="shared" si="416"/>
        <v>500</v>
      </c>
      <c r="GF57" s="2">
        <f t="shared" si="416"/>
        <v>500</v>
      </c>
      <c r="GG57" s="2">
        <f t="shared" si="416"/>
        <v>500</v>
      </c>
      <c r="GH57" s="2">
        <f t="shared" si="416"/>
        <v>500</v>
      </c>
      <c r="GI57" s="2">
        <f t="shared" si="416"/>
        <v>500</v>
      </c>
      <c r="GJ57" s="2">
        <f t="shared" si="416"/>
        <v>500</v>
      </c>
      <c r="GK57" s="2">
        <f t="shared" si="416"/>
        <v>500</v>
      </c>
      <c r="GL57" s="2">
        <f t="shared" si="416"/>
        <v>500</v>
      </c>
      <c r="GM57" s="2">
        <f t="shared" si="403"/>
        <v>500</v>
      </c>
      <c r="GN57" s="2">
        <f t="shared" si="403"/>
        <v>500</v>
      </c>
      <c r="GO57" s="2">
        <f t="shared" si="403"/>
        <v>500</v>
      </c>
      <c r="GP57" s="2">
        <f t="shared" si="403"/>
        <v>500</v>
      </c>
      <c r="GQ57" s="2">
        <f t="shared" si="403"/>
        <v>500</v>
      </c>
      <c r="GR57" s="2">
        <f t="shared" si="403"/>
        <v>500</v>
      </c>
      <c r="GS57" s="2">
        <f t="shared" si="403"/>
        <v>500</v>
      </c>
      <c r="GT57" s="2">
        <f t="shared" si="403"/>
        <v>500</v>
      </c>
      <c r="GU57" s="2">
        <f t="shared" si="495"/>
        <v>500</v>
      </c>
      <c r="GV57" s="2">
        <f t="shared" si="496"/>
        <v>500</v>
      </c>
      <c r="GW57" s="2">
        <f t="shared" si="497"/>
        <v>500</v>
      </c>
      <c r="GX57" s="2">
        <f t="shared" si="498"/>
        <v>500</v>
      </c>
      <c r="GY57" s="2">
        <f t="shared" si="499"/>
        <v>500</v>
      </c>
      <c r="GZ57" s="2">
        <f t="shared" si="500"/>
        <v>500</v>
      </c>
      <c r="HA57" s="2">
        <f t="shared" si="501"/>
        <v>500</v>
      </c>
      <c r="HB57" s="2">
        <f t="shared" si="502"/>
        <v>500</v>
      </c>
      <c r="HD57" s="2">
        <f t="shared" si="503"/>
        <v>0</v>
      </c>
      <c r="HE57" s="2">
        <f t="shared" si="504"/>
        <v>0</v>
      </c>
      <c r="HF57" s="20">
        <f t="shared" ca="1" si="505"/>
        <v>0</v>
      </c>
      <c r="HG57" t="e">
        <f t="shared" si="397"/>
        <v>#REF!</v>
      </c>
      <c r="HH57"/>
      <c r="HI57" s="2" t="str">
        <f t="shared" si="506"/>
        <v>除外</v>
      </c>
      <c r="HJ57" s="35" t="e">
        <f t="shared" si="163"/>
        <v>#REF!</v>
      </c>
      <c r="HK57" s="35" t="e">
        <f t="shared" si="164"/>
        <v>#REF!</v>
      </c>
      <c r="HL57" s="35" t="e">
        <f t="shared" si="165"/>
        <v>#REF!</v>
      </c>
      <c r="HM57" s="35" t="e">
        <f t="shared" si="507"/>
        <v>#REF!</v>
      </c>
      <c r="HN57" s="146" t="e">
        <f t="shared" ca="1" si="508"/>
        <v>#REF!</v>
      </c>
      <c r="HO57" s="2" t="str">
        <f t="shared" si="398"/>
        <v/>
      </c>
      <c r="HP57" s="2" t="str">
        <f t="shared" si="169"/>
        <v/>
      </c>
      <c r="HQ57" s="2">
        <f t="shared" si="509"/>
        <v>0</v>
      </c>
      <c r="HR57" s="37">
        <f t="shared" si="399"/>
        <v>11500</v>
      </c>
      <c r="HS57" s="43" t="str">
        <f t="shared" si="510"/>
        <v>資格基準未達</v>
      </c>
      <c r="HT57" s="21" t="str">
        <f t="shared" ca="1" si="511"/>
        <v>強化会参加数不足</v>
      </c>
      <c r="HU57" s="43">
        <f t="shared" si="512"/>
        <v>13500</v>
      </c>
      <c r="HV57" s="43">
        <f t="shared" si="174"/>
        <v>13500</v>
      </c>
      <c r="HW57" s="2" t="str">
        <f t="shared" si="56"/>
        <v/>
      </c>
      <c r="HX57" s="146" t="str">
        <f t="shared" si="175"/>
        <v/>
      </c>
      <c r="HY57" s="63">
        <f t="shared" si="176"/>
        <v>500</v>
      </c>
      <c r="HZ57" s="139">
        <f>SMALL(($EI57:$EK57,$EM57:$FJ57),HZ$4)</f>
        <v>500</v>
      </c>
      <c r="IA57" s="139">
        <f>SMALL(($EI57:$EK57,$EM57:$FJ57),IA$4)</f>
        <v>500</v>
      </c>
      <c r="IB57" s="139">
        <f>SMALL(($EI57:$EK57,$EM57:$FJ57),IB$4)</f>
        <v>500</v>
      </c>
      <c r="IC57" s="139">
        <f>SMALL(($EI57:$EK57,$EM57:$FJ57),IC$4)</f>
        <v>500</v>
      </c>
      <c r="ID57" s="139">
        <f>SMALL(($EI57:$EK57,$EM57:$FJ57),ID$4)</f>
        <v>500</v>
      </c>
      <c r="IE57" s="139">
        <f t="shared" si="404"/>
        <v>500</v>
      </c>
      <c r="IF57" s="139">
        <f t="shared" si="404"/>
        <v>500</v>
      </c>
      <c r="IH57" s="2" t="str">
        <f t="shared" si="178"/>
        <v/>
      </c>
      <c r="IJ57" s="2" t="str">
        <f t="shared" si="513"/>
        <v>除外</v>
      </c>
      <c r="IK57" s="35" t="e">
        <f t="shared" si="525"/>
        <v>#REF!</v>
      </c>
      <c r="IL57" s="35" t="e">
        <f t="shared" si="181"/>
        <v>#REF!</v>
      </c>
      <c r="IM57" s="2" t="e">
        <f t="shared" si="182"/>
        <v>#REF!</v>
      </c>
      <c r="IN57" s="35" t="e">
        <f t="shared" ca="1" si="514"/>
        <v>#REF!</v>
      </c>
      <c r="IO57" s="146" t="e">
        <f t="shared" ca="1" si="515"/>
        <v>#REF!</v>
      </c>
      <c r="IP57" s="2" t="str">
        <f t="shared" si="401"/>
        <v/>
      </c>
      <c r="IQ57" s="2" t="str">
        <f t="shared" si="185"/>
        <v/>
      </c>
      <c r="IR57" s="2">
        <f t="shared" si="516"/>
        <v>0</v>
      </c>
      <c r="IS57" s="36">
        <f t="shared" si="402"/>
        <v>11500</v>
      </c>
      <c r="IT57" s="2" t="str">
        <f t="shared" si="517"/>
        <v>資格基準未達</v>
      </c>
      <c r="IU57" s="21" t="str">
        <f t="shared" ca="1" si="518"/>
        <v>強化会参加数不足</v>
      </c>
      <c r="IV57" s="37">
        <f t="shared" si="519"/>
        <v>13500</v>
      </c>
      <c r="IW57" s="43">
        <f t="shared" si="190"/>
        <v>13500</v>
      </c>
      <c r="IX57" s="141" t="str">
        <f t="shared" si="520"/>
        <v/>
      </c>
      <c r="IY57" s="141" t="str">
        <f t="shared" si="242"/>
        <v/>
      </c>
      <c r="IZ57" s="146" t="str">
        <f t="shared" si="192"/>
        <v/>
      </c>
      <c r="JA57" s="2" t="str">
        <f t="shared" si="193"/>
        <v/>
      </c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160" t="e">
        <f t="shared" si="391"/>
        <v>#REF!</v>
      </c>
      <c r="JM57" s="185" t="e">
        <f t="shared" si="392"/>
        <v>#REF!</v>
      </c>
      <c r="JN57" s="163" t="e">
        <f t="shared" si="393"/>
        <v>#REF!</v>
      </c>
      <c r="JO57" s="185" t="e">
        <f t="shared" si="394"/>
        <v>#REF!</v>
      </c>
      <c r="JP57" s="162" t="e">
        <f t="shared" si="381"/>
        <v>#N/A</v>
      </c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</row>
    <row r="58" spans="1:289" ht="17.25" hidden="1" x14ac:dyDescent="0.35">
      <c r="A58" s="7">
        <f t="shared" si="521"/>
        <v>6</v>
      </c>
      <c r="B58" s="14"/>
      <c r="C58" s="30"/>
      <c r="D58" s="13"/>
      <c r="E58" s="52"/>
      <c r="F58" s="49"/>
      <c r="G58" s="13">
        <f t="shared" ca="1" si="197"/>
        <v>1433</v>
      </c>
      <c r="H58" s="9"/>
      <c r="I58" s="9"/>
      <c r="J58" s="9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4"/>
      <c r="AS58" s="11">
        <f t="shared" si="419"/>
        <v>0</v>
      </c>
      <c r="AT58" s="53"/>
      <c r="AU58" s="54"/>
      <c r="AV58" s="57">
        <f t="shared" si="420"/>
        <v>0</v>
      </c>
      <c r="AW58" s="12" t="str">
        <f t="shared" si="421"/>
        <v/>
      </c>
      <c r="AX58" s="12">
        <f t="shared" si="429"/>
        <v>0</v>
      </c>
      <c r="AY58" s="20">
        <f t="shared" si="430"/>
        <v>0</v>
      </c>
      <c r="AZ58" s="20">
        <f t="shared" si="431"/>
        <v>0</v>
      </c>
      <c r="BA58" s="20">
        <f t="shared" si="432"/>
        <v>0</v>
      </c>
      <c r="BB58" s="20">
        <f t="shared" si="433"/>
        <v>0</v>
      </c>
      <c r="BC58" s="20">
        <f t="shared" si="434"/>
        <v>0</v>
      </c>
      <c r="BD58" s="20">
        <f t="shared" si="435"/>
        <v>0</v>
      </c>
      <c r="BE58" s="20">
        <f t="shared" si="436"/>
        <v>0</v>
      </c>
      <c r="BF58" s="20">
        <f t="shared" si="437"/>
        <v>0</v>
      </c>
      <c r="BG58" s="20">
        <f t="shared" si="438"/>
        <v>0</v>
      </c>
      <c r="BH58" s="20">
        <f t="shared" si="439"/>
        <v>0</v>
      </c>
      <c r="BI58" s="20">
        <f t="shared" si="440"/>
        <v>0</v>
      </c>
      <c r="BJ58" s="20">
        <f t="shared" si="441"/>
        <v>0</v>
      </c>
      <c r="BK58" s="20">
        <f t="shared" si="442"/>
        <v>0</v>
      </c>
      <c r="BL58" s="20">
        <f t="shared" si="443"/>
        <v>0</v>
      </c>
      <c r="BM58" s="20">
        <f t="shared" si="444"/>
        <v>0</v>
      </c>
      <c r="BN58" s="20">
        <f t="shared" si="445"/>
        <v>0</v>
      </c>
      <c r="BO58" s="20">
        <f t="shared" si="446"/>
        <v>0</v>
      </c>
      <c r="BP58" s="20">
        <f t="shared" si="447"/>
        <v>0</v>
      </c>
      <c r="BQ58" s="20">
        <f t="shared" si="448"/>
        <v>0</v>
      </c>
      <c r="BR58" s="20">
        <f t="shared" si="449"/>
        <v>0</v>
      </c>
      <c r="BS58" s="20">
        <f t="shared" si="450"/>
        <v>0</v>
      </c>
      <c r="BT58" s="20">
        <f t="shared" si="451"/>
        <v>0</v>
      </c>
      <c r="BU58" s="20">
        <f t="shared" si="452"/>
        <v>0</v>
      </c>
      <c r="BV58" s="20">
        <f t="shared" si="453"/>
        <v>0</v>
      </c>
      <c r="BW58" s="20">
        <f t="shared" si="454"/>
        <v>0</v>
      </c>
      <c r="BX58" s="20">
        <f t="shared" si="455"/>
        <v>0</v>
      </c>
      <c r="BY58" s="20">
        <f t="shared" si="456"/>
        <v>0</v>
      </c>
      <c r="BZ58" s="20">
        <f t="shared" si="457"/>
        <v>0</v>
      </c>
      <c r="CA58" s="20">
        <f t="shared" si="458"/>
        <v>0</v>
      </c>
      <c r="CB58" s="20">
        <f t="shared" si="459"/>
        <v>0</v>
      </c>
      <c r="CC58" s="20">
        <f t="shared" si="460"/>
        <v>0</v>
      </c>
      <c r="CD58" s="20">
        <f t="shared" si="461"/>
        <v>0</v>
      </c>
      <c r="CE58" s="20">
        <f t="shared" si="462"/>
        <v>0</v>
      </c>
      <c r="CF58" s="20">
        <f t="shared" si="463"/>
        <v>0</v>
      </c>
      <c r="CG58" s="20">
        <f t="shared" si="464"/>
        <v>0</v>
      </c>
      <c r="CH58" s="20">
        <f t="shared" si="465"/>
        <v>0</v>
      </c>
      <c r="CI58" s="20">
        <f t="shared" si="100"/>
        <v>0</v>
      </c>
      <c r="CJ58" s="20">
        <f t="shared" si="101"/>
        <v>0</v>
      </c>
      <c r="CK58" s="20">
        <f t="shared" si="102"/>
        <v>0</v>
      </c>
      <c r="CL58" s="20">
        <f t="shared" si="103"/>
        <v>0</v>
      </c>
      <c r="CM58" s="2">
        <f t="shared" si="522"/>
        <v>500</v>
      </c>
      <c r="CN58" s="2">
        <f t="shared" si="522"/>
        <v>500</v>
      </c>
      <c r="CO58" s="2">
        <f t="shared" si="522"/>
        <v>500</v>
      </c>
      <c r="CP58" s="2">
        <f t="shared" si="522"/>
        <v>500</v>
      </c>
      <c r="CQ58" s="2">
        <f t="shared" si="522"/>
        <v>500</v>
      </c>
      <c r="CR58" s="2">
        <f t="shared" si="522"/>
        <v>500</v>
      </c>
      <c r="CS58" s="2">
        <f t="shared" si="522"/>
        <v>500</v>
      </c>
      <c r="CT58" s="2">
        <f t="shared" si="522"/>
        <v>500</v>
      </c>
      <c r="CU58" s="2">
        <f t="shared" si="522"/>
        <v>500</v>
      </c>
      <c r="CV58" s="2">
        <f t="shared" si="522"/>
        <v>500</v>
      </c>
      <c r="CW58" s="2">
        <f t="shared" si="523"/>
        <v>500</v>
      </c>
      <c r="CX58" s="2">
        <f t="shared" si="523"/>
        <v>500</v>
      </c>
      <c r="CY58" s="2">
        <f t="shared" si="523"/>
        <v>500</v>
      </c>
      <c r="CZ58" s="2">
        <f t="shared" si="523"/>
        <v>500</v>
      </c>
      <c r="DA58" s="2">
        <f t="shared" si="523"/>
        <v>500</v>
      </c>
      <c r="DB58" s="2">
        <f t="shared" si="523"/>
        <v>500</v>
      </c>
      <c r="DC58" s="2">
        <f t="shared" si="523"/>
        <v>500</v>
      </c>
      <c r="DD58" s="2">
        <f t="shared" si="523"/>
        <v>500</v>
      </c>
      <c r="DE58" s="2">
        <f t="shared" si="523"/>
        <v>500</v>
      </c>
      <c r="DF58" s="2">
        <f t="shared" si="523"/>
        <v>500</v>
      </c>
      <c r="DG58" s="2">
        <f t="shared" si="524"/>
        <v>500</v>
      </c>
      <c r="DH58" s="2">
        <f t="shared" si="524"/>
        <v>500</v>
      </c>
      <c r="DI58" s="2">
        <f t="shared" si="524"/>
        <v>500</v>
      </c>
      <c r="DJ58" s="2">
        <f t="shared" si="524"/>
        <v>500</v>
      </c>
      <c r="DK58" s="2">
        <f t="shared" si="524"/>
        <v>500</v>
      </c>
      <c r="DL58" s="2">
        <f t="shared" si="524"/>
        <v>500</v>
      </c>
      <c r="DM58" s="2">
        <f t="shared" si="524"/>
        <v>500</v>
      </c>
      <c r="DN58" s="2">
        <f t="shared" si="524"/>
        <v>500</v>
      </c>
      <c r="DO58" s="2">
        <f t="shared" si="524"/>
        <v>500</v>
      </c>
      <c r="DP58" s="2">
        <f t="shared" si="524"/>
        <v>500</v>
      </c>
      <c r="DQ58" s="62">
        <f t="shared" si="104"/>
        <v>2500</v>
      </c>
      <c r="DR58" s="62">
        <f t="shared" si="105"/>
        <v>500</v>
      </c>
      <c r="DS58" s="62">
        <f t="shared" si="106"/>
        <v>1000</v>
      </c>
      <c r="DT58" s="62">
        <f t="shared" si="107"/>
        <v>500</v>
      </c>
      <c r="DU58" s="21">
        <f t="shared" si="108"/>
        <v>500</v>
      </c>
      <c r="DV58" s="2">
        <f t="shared" si="109"/>
        <v>0</v>
      </c>
      <c r="DW58" s="2">
        <f t="shared" si="110"/>
        <v>0</v>
      </c>
      <c r="DX58" s="2">
        <f t="shared" si="111"/>
        <v>0</v>
      </c>
      <c r="DY58" s="2">
        <f t="shared" si="112"/>
        <v>0</v>
      </c>
      <c r="DZ58" s="2">
        <f t="shared" si="113"/>
        <v>0</v>
      </c>
      <c r="EA58" s="2">
        <f t="shared" si="114"/>
        <v>0</v>
      </c>
      <c r="EB58" s="2">
        <f t="shared" si="115"/>
        <v>0</v>
      </c>
      <c r="EC58" s="2">
        <f t="shared" si="116"/>
        <v>0</v>
      </c>
      <c r="ED58" s="21">
        <f t="shared" si="117"/>
        <v>500</v>
      </c>
      <c r="EE58" s="64">
        <f t="shared" si="118"/>
        <v>0</v>
      </c>
      <c r="EF58" s="42" t="str">
        <f t="shared" si="466"/>
        <v/>
      </c>
      <c r="EG58" s="144">
        <f t="shared" si="120"/>
        <v>1000</v>
      </c>
      <c r="EH58" s="22">
        <f t="shared" si="396"/>
        <v>1500</v>
      </c>
      <c r="EI58" s="2">
        <f t="shared" si="467"/>
        <v>500</v>
      </c>
      <c r="EJ58" s="2">
        <f t="shared" si="468"/>
        <v>500</v>
      </c>
      <c r="EK58" s="2">
        <f t="shared" si="469"/>
        <v>500</v>
      </c>
      <c r="EL58" s="2">
        <f t="shared" si="470"/>
        <v>500</v>
      </c>
      <c r="EM58" s="2">
        <f t="shared" si="471"/>
        <v>500</v>
      </c>
      <c r="EN58" s="2">
        <f t="shared" si="472"/>
        <v>500</v>
      </c>
      <c r="EO58" s="2">
        <f t="shared" si="473"/>
        <v>500</v>
      </c>
      <c r="EP58" s="2">
        <f t="shared" si="474"/>
        <v>500</v>
      </c>
      <c r="EQ58" s="2">
        <f t="shared" si="475"/>
        <v>500</v>
      </c>
      <c r="ER58" s="2">
        <f t="shared" si="476"/>
        <v>500</v>
      </c>
      <c r="ES58" s="2">
        <f t="shared" si="477"/>
        <v>500</v>
      </c>
      <c r="ET58" s="2">
        <f t="shared" si="478"/>
        <v>500</v>
      </c>
      <c r="EU58" s="2">
        <f t="shared" si="479"/>
        <v>500</v>
      </c>
      <c r="EV58" s="2">
        <f t="shared" si="480"/>
        <v>500</v>
      </c>
      <c r="EW58" s="2">
        <f t="shared" si="481"/>
        <v>500</v>
      </c>
      <c r="EX58" s="2">
        <f t="shared" si="482"/>
        <v>500</v>
      </c>
      <c r="EY58" s="2">
        <f t="shared" si="483"/>
        <v>500</v>
      </c>
      <c r="EZ58" s="2">
        <f t="shared" si="484"/>
        <v>500</v>
      </c>
      <c r="FA58" s="2">
        <f t="shared" si="485"/>
        <v>500</v>
      </c>
      <c r="FB58" s="2">
        <f t="shared" si="486"/>
        <v>500</v>
      </c>
      <c r="FC58" s="2">
        <f t="shared" si="487"/>
        <v>500</v>
      </c>
      <c r="FD58" s="2">
        <f t="shared" si="488"/>
        <v>500</v>
      </c>
      <c r="FE58" s="2">
        <f t="shared" si="489"/>
        <v>500</v>
      </c>
      <c r="FF58" s="2">
        <f t="shared" si="490"/>
        <v>500</v>
      </c>
      <c r="FG58" s="2">
        <f t="shared" si="491"/>
        <v>500</v>
      </c>
      <c r="FH58" s="2">
        <f t="shared" si="492"/>
        <v>500</v>
      </c>
      <c r="FI58" s="2">
        <f t="shared" si="493"/>
        <v>500</v>
      </c>
      <c r="FJ58" s="2">
        <f t="shared" si="494"/>
        <v>500</v>
      </c>
      <c r="FK58" s="2">
        <f t="shared" si="418"/>
        <v>500</v>
      </c>
      <c r="FL58" s="2">
        <f t="shared" si="418"/>
        <v>500</v>
      </c>
      <c r="FM58" s="2">
        <f t="shared" si="418"/>
        <v>500</v>
      </c>
      <c r="FN58" s="2">
        <f t="shared" si="418"/>
        <v>500</v>
      </c>
      <c r="FO58" s="2">
        <f t="shared" si="418"/>
        <v>500</v>
      </c>
      <c r="FP58" s="2">
        <f t="shared" si="418"/>
        <v>500</v>
      </c>
      <c r="FQ58" s="2">
        <f t="shared" si="418"/>
        <v>500</v>
      </c>
      <c r="FR58" s="2">
        <f t="shared" si="418"/>
        <v>500</v>
      </c>
      <c r="FS58" s="2">
        <f t="shared" si="418"/>
        <v>500</v>
      </c>
      <c r="FT58" s="2">
        <f t="shared" si="418"/>
        <v>500</v>
      </c>
      <c r="FU58" s="2">
        <f t="shared" si="418"/>
        <v>500</v>
      </c>
      <c r="FV58" s="2">
        <f t="shared" si="418"/>
        <v>500</v>
      </c>
      <c r="FW58" s="2">
        <f t="shared" si="418"/>
        <v>500</v>
      </c>
      <c r="FX58" s="2">
        <f t="shared" si="418"/>
        <v>500</v>
      </c>
      <c r="FY58" s="2">
        <f t="shared" si="418"/>
        <v>500</v>
      </c>
      <c r="FZ58" s="2">
        <f t="shared" si="418"/>
        <v>500</v>
      </c>
      <c r="GA58" s="2">
        <f t="shared" si="416"/>
        <v>500</v>
      </c>
      <c r="GB58" s="2">
        <f t="shared" si="416"/>
        <v>500</v>
      </c>
      <c r="GC58" s="2">
        <f t="shared" si="416"/>
        <v>500</v>
      </c>
      <c r="GD58" s="2">
        <f t="shared" si="416"/>
        <v>500</v>
      </c>
      <c r="GE58" s="2">
        <f t="shared" si="416"/>
        <v>500</v>
      </c>
      <c r="GF58" s="2">
        <f t="shared" si="416"/>
        <v>500</v>
      </c>
      <c r="GG58" s="2">
        <f t="shared" si="416"/>
        <v>500</v>
      </c>
      <c r="GH58" s="2">
        <f t="shared" si="416"/>
        <v>500</v>
      </c>
      <c r="GI58" s="2">
        <f t="shared" si="416"/>
        <v>500</v>
      </c>
      <c r="GJ58" s="2">
        <f t="shared" si="416"/>
        <v>500</v>
      </c>
      <c r="GK58" s="2">
        <f t="shared" si="416"/>
        <v>500</v>
      </c>
      <c r="GL58" s="2">
        <f t="shared" si="416"/>
        <v>500</v>
      </c>
      <c r="GM58" s="2">
        <f t="shared" si="403"/>
        <v>500</v>
      </c>
      <c r="GN58" s="2">
        <f t="shared" si="403"/>
        <v>500</v>
      </c>
      <c r="GO58" s="2">
        <f t="shared" si="403"/>
        <v>500</v>
      </c>
      <c r="GP58" s="2">
        <f t="shared" si="403"/>
        <v>500</v>
      </c>
      <c r="GQ58" s="2">
        <f t="shared" si="403"/>
        <v>500</v>
      </c>
      <c r="GR58" s="2">
        <f t="shared" si="403"/>
        <v>500</v>
      </c>
      <c r="GS58" s="2">
        <f t="shared" si="403"/>
        <v>500</v>
      </c>
      <c r="GT58" s="2">
        <f t="shared" si="403"/>
        <v>500</v>
      </c>
      <c r="GU58" s="2">
        <f t="shared" si="495"/>
        <v>500</v>
      </c>
      <c r="GV58" s="2">
        <f t="shared" si="496"/>
        <v>500</v>
      </c>
      <c r="GW58" s="2">
        <f t="shared" si="497"/>
        <v>500</v>
      </c>
      <c r="GX58" s="2">
        <f t="shared" si="498"/>
        <v>500</v>
      </c>
      <c r="GY58" s="2">
        <f t="shared" si="499"/>
        <v>500</v>
      </c>
      <c r="GZ58" s="2">
        <f t="shared" si="500"/>
        <v>500</v>
      </c>
      <c r="HA58" s="2">
        <f t="shared" si="501"/>
        <v>500</v>
      </c>
      <c r="HB58" s="2">
        <f t="shared" si="502"/>
        <v>500</v>
      </c>
      <c r="HD58" s="2">
        <f t="shared" si="503"/>
        <v>0</v>
      </c>
      <c r="HE58" s="2">
        <f t="shared" si="504"/>
        <v>0</v>
      </c>
      <c r="HF58" s="20">
        <f t="shared" ca="1" si="505"/>
        <v>0</v>
      </c>
      <c r="HG58" t="e">
        <f t="shared" si="397"/>
        <v>#REF!</v>
      </c>
      <c r="HH58"/>
      <c r="HI58" s="2" t="str">
        <f t="shared" si="506"/>
        <v>除外</v>
      </c>
      <c r="HJ58" s="35" t="e">
        <f t="shared" si="163"/>
        <v>#REF!</v>
      </c>
      <c r="HK58" s="35" t="e">
        <f t="shared" si="164"/>
        <v>#REF!</v>
      </c>
      <c r="HL58" s="35" t="e">
        <f t="shared" si="165"/>
        <v>#REF!</v>
      </c>
      <c r="HM58" s="35" t="e">
        <f t="shared" si="507"/>
        <v>#REF!</v>
      </c>
      <c r="HN58" s="146" t="e">
        <f t="shared" ca="1" si="508"/>
        <v>#REF!</v>
      </c>
      <c r="HO58" s="2" t="str">
        <f t="shared" si="398"/>
        <v/>
      </c>
      <c r="HP58" s="2" t="str">
        <f t="shared" si="169"/>
        <v/>
      </c>
      <c r="HQ58" s="2">
        <f t="shared" si="509"/>
        <v>0</v>
      </c>
      <c r="HR58" s="37">
        <f t="shared" si="399"/>
        <v>11500</v>
      </c>
      <c r="HS58" s="43" t="str">
        <f t="shared" si="510"/>
        <v>資格基準未達</v>
      </c>
      <c r="HT58" s="21" t="str">
        <f t="shared" ca="1" si="511"/>
        <v>強化会参加数不足</v>
      </c>
      <c r="HU58" s="43">
        <f t="shared" si="512"/>
        <v>13500</v>
      </c>
      <c r="HV58" s="43">
        <f t="shared" si="174"/>
        <v>13500</v>
      </c>
      <c r="HW58" s="2" t="str">
        <f t="shared" si="56"/>
        <v/>
      </c>
      <c r="HX58" s="146" t="str">
        <f t="shared" si="175"/>
        <v/>
      </c>
      <c r="HY58" s="63">
        <f t="shared" si="176"/>
        <v>500</v>
      </c>
      <c r="HZ58" s="139">
        <f>SMALL(($EI58:$EK58,$EM58:$FJ58),HZ$4)</f>
        <v>500</v>
      </c>
      <c r="IA58" s="139">
        <f>SMALL(($EI58:$EK58,$EM58:$FJ58),IA$4)</f>
        <v>500</v>
      </c>
      <c r="IB58" s="139">
        <f>SMALL(($EI58:$EK58,$EM58:$FJ58),IB$4)</f>
        <v>500</v>
      </c>
      <c r="IC58" s="139">
        <f>SMALL(($EI58:$EK58,$EM58:$FJ58),IC$4)</f>
        <v>500</v>
      </c>
      <c r="ID58" s="139">
        <f>SMALL(($EI58:$EK58,$EM58:$FJ58),ID$4)</f>
        <v>500</v>
      </c>
      <c r="IE58" s="139">
        <f t="shared" si="404"/>
        <v>500</v>
      </c>
      <c r="IF58" s="139">
        <f t="shared" si="404"/>
        <v>500</v>
      </c>
      <c r="IH58" s="2" t="str">
        <f t="shared" si="178"/>
        <v/>
      </c>
      <c r="IJ58" s="2" t="str">
        <f t="shared" si="513"/>
        <v>除外</v>
      </c>
      <c r="IK58" s="35" t="e">
        <f t="shared" si="525"/>
        <v>#REF!</v>
      </c>
      <c r="IL58" s="35" t="e">
        <f t="shared" si="181"/>
        <v>#REF!</v>
      </c>
      <c r="IM58" s="2" t="e">
        <f t="shared" si="182"/>
        <v>#REF!</v>
      </c>
      <c r="IN58" s="35" t="e">
        <f t="shared" ca="1" si="514"/>
        <v>#REF!</v>
      </c>
      <c r="IO58" s="146" t="e">
        <f t="shared" ca="1" si="515"/>
        <v>#REF!</v>
      </c>
      <c r="IP58" s="2" t="str">
        <f t="shared" si="401"/>
        <v/>
      </c>
      <c r="IQ58" s="2" t="str">
        <f t="shared" si="185"/>
        <v/>
      </c>
      <c r="IR58" s="2">
        <f t="shared" si="516"/>
        <v>0</v>
      </c>
      <c r="IS58" s="36">
        <f t="shared" si="402"/>
        <v>11500</v>
      </c>
      <c r="IT58" s="2" t="str">
        <f t="shared" si="517"/>
        <v>資格基準未達</v>
      </c>
      <c r="IU58" s="21" t="str">
        <f t="shared" ca="1" si="518"/>
        <v>強化会参加数不足</v>
      </c>
      <c r="IV58" s="37">
        <f t="shared" si="519"/>
        <v>13500</v>
      </c>
      <c r="IW58" s="43">
        <f t="shared" si="190"/>
        <v>13500</v>
      </c>
      <c r="IX58" s="141" t="str">
        <f t="shared" si="520"/>
        <v/>
      </c>
      <c r="IY58" s="141" t="str">
        <f t="shared" si="242"/>
        <v/>
      </c>
      <c r="IZ58" s="146" t="str">
        <f t="shared" si="192"/>
        <v/>
      </c>
      <c r="JA58" s="2" t="str">
        <f t="shared" si="193"/>
        <v/>
      </c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160" t="e">
        <f t="shared" si="391"/>
        <v>#REF!</v>
      </c>
      <c r="JM58" s="185" t="e">
        <f t="shared" si="392"/>
        <v>#REF!</v>
      </c>
      <c r="JN58" s="163" t="e">
        <f t="shared" si="393"/>
        <v>#REF!</v>
      </c>
      <c r="JO58" s="185" t="e">
        <f t="shared" si="394"/>
        <v>#REF!</v>
      </c>
      <c r="JP58" s="162" t="e">
        <f t="shared" si="381"/>
        <v>#N/A</v>
      </c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</row>
    <row r="59" spans="1:289" ht="17.25" hidden="1" x14ac:dyDescent="0.35">
      <c r="A59" s="7">
        <f t="shared" si="521"/>
        <v>7</v>
      </c>
      <c r="B59" s="14"/>
      <c r="C59" s="30"/>
      <c r="D59" s="13"/>
      <c r="E59" s="52"/>
      <c r="F59" s="49"/>
      <c r="G59" s="13">
        <f t="shared" ca="1" si="197"/>
        <v>1433</v>
      </c>
      <c r="H59" s="9"/>
      <c r="I59" s="9"/>
      <c r="J59" s="9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4"/>
      <c r="AS59" s="11">
        <f t="shared" si="419"/>
        <v>0</v>
      </c>
      <c r="AT59" s="53"/>
      <c r="AU59" s="54"/>
      <c r="AV59" s="57">
        <f t="shared" si="420"/>
        <v>0</v>
      </c>
      <c r="AW59" s="12" t="str">
        <f t="shared" si="421"/>
        <v/>
      </c>
      <c r="AX59" s="12">
        <f t="shared" si="429"/>
        <v>0</v>
      </c>
      <c r="AY59" s="20">
        <f t="shared" si="430"/>
        <v>0</v>
      </c>
      <c r="AZ59" s="20">
        <f t="shared" si="431"/>
        <v>0</v>
      </c>
      <c r="BA59" s="20">
        <f t="shared" si="432"/>
        <v>0</v>
      </c>
      <c r="BB59" s="20">
        <f t="shared" si="433"/>
        <v>0</v>
      </c>
      <c r="BC59" s="20">
        <f t="shared" si="434"/>
        <v>0</v>
      </c>
      <c r="BD59" s="20">
        <f t="shared" si="435"/>
        <v>0</v>
      </c>
      <c r="BE59" s="20">
        <f t="shared" si="436"/>
        <v>0</v>
      </c>
      <c r="BF59" s="20">
        <f t="shared" si="437"/>
        <v>0</v>
      </c>
      <c r="BG59" s="20">
        <f t="shared" si="438"/>
        <v>0</v>
      </c>
      <c r="BH59" s="20">
        <f t="shared" si="439"/>
        <v>0</v>
      </c>
      <c r="BI59" s="20">
        <f t="shared" si="440"/>
        <v>0</v>
      </c>
      <c r="BJ59" s="20">
        <f t="shared" si="441"/>
        <v>0</v>
      </c>
      <c r="BK59" s="20">
        <f t="shared" si="442"/>
        <v>0</v>
      </c>
      <c r="BL59" s="20">
        <f t="shared" si="443"/>
        <v>0</v>
      </c>
      <c r="BM59" s="20">
        <f t="shared" si="444"/>
        <v>0</v>
      </c>
      <c r="BN59" s="20">
        <f t="shared" si="445"/>
        <v>0</v>
      </c>
      <c r="BO59" s="20">
        <f t="shared" si="446"/>
        <v>0</v>
      </c>
      <c r="BP59" s="20">
        <f t="shared" si="447"/>
        <v>0</v>
      </c>
      <c r="BQ59" s="20">
        <f t="shared" si="448"/>
        <v>0</v>
      </c>
      <c r="BR59" s="20">
        <f t="shared" si="449"/>
        <v>0</v>
      </c>
      <c r="BS59" s="20">
        <f t="shared" si="450"/>
        <v>0</v>
      </c>
      <c r="BT59" s="20">
        <f t="shared" si="451"/>
        <v>0</v>
      </c>
      <c r="BU59" s="20">
        <f t="shared" si="452"/>
        <v>0</v>
      </c>
      <c r="BV59" s="20">
        <f t="shared" si="453"/>
        <v>0</v>
      </c>
      <c r="BW59" s="20">
        <f t="shared" si="454"/>
        <v>0</v>
      </c>
      <c r="BX59" s="20">
        <f t="shared" si="455"/>
        <v>0</v>
      </c>
      <c r="BY59" s="20">
        <f t="shared" si="456"/>
        <v>0</v>
      </c>
      <c r="BZ59" s="20">
        <f t="shared" si="457"/>
        <v>0</v>
      </c>
      <c r="CA59" s="20">
        <f t="shared" si="458"/>
        <v>0</v>
      </c>
      <c r="CB59" s="20">
        <f t="shared" si="459"/>
        <v>0</v>
      </c>
      <c r="CC59" s="20">
        <f t="shared" si="460"/>
        <v>0</v>
      </c>
      <c r="CD59" s="20">
        <f t="shared" si="461"/>
        <v>0</v>
      </c>
      <c r="CE59" s="20">
        <f t="shared" si="462"/>
        <v>0</v>
      </c>
      <c r="CF59" s="20">
        <f t="shared" si="463"/>
        <v>0</v>
      </c>
      <c r="CG59" s="20">
        <f t="shared" si="464"/>
        <v>0</v>
      </c>
      <c r="CH59" s="20">
        <f t="shared" si="465"/>
        <v>0</v>
      </c>
      <c r="CI59" s="20">
        <f t="shared" si="100"/>
        <v>0</v>
      </c>
      <c r="CJ59" s="20">
        <f t="shared" si="101"/>
        <v>0</v>
      </c>
      <c r="CK59" s="20">
        <f t="shared" si="102"/>
        <v>0</v>
      </c>
      <c r="CL59" s="20">
        <f t="shared" si="103"/>
        <v>0</v>
      </c>
      <c r="CM59" s="2">
        <f t="shared" si="522"/>
        <v>500</v>
      </c>
      <c r="CN59" s="2">
        <f t="shared" si="522"/>
        <v>500</v>
      </c>
      <c r="CO59" s="2">
        <f t="shared" si="522"/>
        <v>500</v>
      </c>
      <c r="CP59" s="2">
        <f t="shared" si="522"/>
        <v>500</v>
      </c>
      <c r="CQ59" s="2">
        <f t="shared" si="522"/>
        <v>500</v>
      </c>
      <c r="CR59" s="2">
        <f t="shared" si="522"/>
        <v>500</v>
      </c>
      <c r="CS59" s="2">
        <f t="shared" si="522"/>
        <v>500</v>
      </c>
      <c r="CT59" s="2">
        <f t="shared" si="522"/>
        <v>500</v>
      </c>
      <c r="CU59" s="2">
        <f t="shared" si="522"/>
        <v>500</v>
      </c>
      <c r="CV59" s="2">
        <f t="shared" si="522"/>
        <v>500</v>
      </c>
      <c r="CW59" s="2">
        <f t="shared" si="523"/>
        <v>500</v>
      </c>
      <c r="CX59" s="2">
        <f t="shared" si="523"/>
        <v>500</v>
      </c>
      <c r="CY59" s="2">
        <f t="shared" si="523"/>
        <v>500</v>
      </c>
      <c r="CZ59" s="2">
        <f t="shared" si="523"/>
        <v>500</v>
      </c>
      <c r="DA59" s="2">
        <f t="shared" si="523"/>
        <v>500</v>
      </c>
      <c r="DB59" s="2">
        <f t="shared" si="523"/>
        <v>500</v>
      </c>
      <c r="DC59" s="2">
        <f t="shared" si="523"/>
        <v>500</v>
      </c>
      <c r="DD59" s="2">
        <f t="shared" si="523"/>
        <v>500</v>
      </c>
      <c r="DE59" s="2">
        <f t="shared" si="523"/>
        <v>500</v>
      </c>
      <c r="DF59" s="2">
        <f t="shared" si="523"/>
        <v>500</v>
      </c>
      <c r="DG59" s="2">
        <f t="shared" si="524"/>
        <v>500</v>
      </c>
      <c r="DH59" s="2">
        <f t="shared" si="524"/>
        <v>500</v>
      </c>
      <c r="DI59" s="2">
        <f t="shared" si="524"/>
        <v>500</v>
      </c>
      <c r="DJ59" s="2">
        <f t="shared" si="524"/>
        <v>500</v>
      </c>
      <c r="DK59" s="2">
        <f t="shared" si="524"/>
        <v>500</v>
      </c>
      <c r="DL59" s="2">
        <f t="shared" si="524"/>
        <v>500</v>
      </c>
      <c r="DM59" s="2">
        <f t="shared" si="524"/>
        <v>500</v>
      </c>
      <c r="DN59" s="2">
        <f t="shared" si="524"/>
        <v>500</v>
      </c>
      <c r="DO59" s="2">
        <f t="shared" si="524"/>
        <v>500</v>
      </c>
      <c r="DP59" s="2">
        <f t="shared" si="524"/>
        <v>500</v>
      </c>
      <c r="DQ59" s="62">
        <f t="shared" si="104"/>
        <v>2500</v>
      </c>
      <c r="DR59" s="62">
        <f t="shared" si="105"/>
        <v>500</v>
      </c>
      <c r="DS59" s="62">
        <f t="shared" si="106"/>
        <v>1000</v>
      </c>
      <c r="DT59" s="62">
        <f t="shared" si="107"/>
        <v>500</v>
      </c>
      <c r="DU59" s="21">
        <f t="shared" si="108"/>
        <v>500</v>
      </c>
      <c r="DV59" s="2">
        <f t="shared" si="109"/>
        <v>0</v>
      </c>
      <c r="DW59" s="2">
        <f t="shared" si="110"/>
        <v>0</v>
      </c>
      <c r="DX59" s="2">
        <f t="shared" si="111"/>
        <v>0</v>
      </c>
      <c r="DY59" s="2">
        <f t="shared" si="112"/>
        <v>0</v>
      </c>
      <c r="DZ59" s="2">
        <f t="shared" si="113"/>
        <v>0</v>
      </c>
      <c r="EA59" s="2">
        <f t="shared" si="114"/>
        <v>0</v>
      </c>
      <c r="EB59" s="2">
        <f t="shared" si="115"/>
        <v>0</v>
      </c>
      <c r="EC59" s="2">
        <f t="shared" si="116"/>
        <v>0</v>
      </c>
      <c r="ED59" s="21">
        <f t="shared" si="117"/>
        <v>500</v>
      </c>
      <c r="EE59" s="64">
        <f t="shared" si="118"/>
        <v>0</v>
      </c>
      <c r="EF59" s="42" t="str">
        <f t="shared" si="466"/>
        <v/>
      </c>
      <c r="EG59" s="144">
        <f t="shared" si="120"/>
        <v>1000</v>
      </c>
      <c r="EH59" s="22">
        <f t="shared" si="396"/>
        <v>1500</v>
      </c>
      <c r="EI59" s="2">
        <f t="shared" si="467"/>
        <v>500</v>
      </c>
      <c r="EJ59" s="2">
        <f t="shared" si="468"/>
        <v>500</v>
      </c>
      <c r="EK59" s="2">
        <f t="shared" si="469"/>
        <v>500</v>
      </c>
      <c r="EL59" s="2">
        <f t="shared" si="470"/>
        <v>500</v>
      </c>
      <c r="EM59" s="2">
        <f t="shared" si="471"/>
        <v>500</v>
      </c>
      <c r="EN59" s="2">
        <f t="shared" si="472"/>
        <v>500</v>
      </c>
      <c r="EO59" s="2">
        <f t="shared" si="473"/>
        <v>500</v>
      </c>
      <c r="EP59" s="2">
        <f t="shared" si="474"/>
        <v>500</v>
      </c>
      <c r="EQ59" s="2">
        <f t="shared" si="475"/>
        <v>500</v>
      </c>
      <c r="ER59" s="2">
        <f t="shared" si="476"/>
        <v>500</v>
      </c>
      <c r="ES59" s="2">
        <f t="shared" si="477"/>
        <v>500</v>
      </c>
      <c r="ET59" s="2">
        <f t="shared" si="478"/>
        <v>500</v>
      </c>
      <c r="EU59" s="2">
        <f t="shared" si="479"/>
        <v>500</v>
      </c>
      <c r="EV59" s="2">
        <f t="shared" si="480"/>
        <v>500</v>
      </c>
      <c r="EW59" s="2">
        <f t="shared" si="481"/>
        <v>500</v>
      </c>
      <c r="EX59" s="2">
        <f t="shared" si="482"/>
        <v>500</v>
      </c>
      <c r="EY59" s="2">
        <f t="shared" si="483"/>
        <v>500</v>
      </c>
      <c r="EZ59" s="2">
        <f t="shared" si="484"/>
        <v>500</v>
      </c>
      <c r="FA59" s="2">
        <f t="shared" si="485"/>
        <v>500</v>
      </c>
      <c r="FB59" s="2">
        <f t="shared" si="486"/>
        <v>500</v>
      </c>
      <c r="FC59" s="2">
        <f t="shared" si="487"/>
        <v>500</v>
      </c>
      <c r="FD59" s="2">
        <f t="shared" si="488"/>
        <v>500</v>
      </c>
      <c r="FE59" s="2">
        <f t="shared" si="489"/>
        <v>500</v>
      </c>
      <c r="FF59" s="2">
        <f t="shared" si="490"/>
        <v>500</v>
      </c>
      <c r="FG59" s="2">
        <f t="shared" si="491"/>
        <v>500</v>
      </c>
      <c r="FH59" s="2">
        <f t="shared" si="492"/>
        <v>500</v>
      </c>
      <c r="FI59" s="2">
        <f t="shared" si="493"/>
        <v>500</v>
      </c>
      <c r="FJ59" s="2">
        <f t="shared" si="494"/>
        <v>500</v>
      </c>
      <c r="FK59" s="2">
        <f t="shared" si="418"/>
        <v>500</v>
      </c>
      <c r="FL59" s="2">
        <f t="shared" si="418"/>
        <v>500</v>
      </c>
      <c r="FM59" s="2">
        <f t="shared" si="418"/>
        <v>500</v>
      </c>
      <c r="FN59" s="2">
        <f t="shared" si="418"/>
        <v>500</v>
      </c>
      <c r="FO59" s="2">
        <f t="shared" si="418"/>
        <v>500</v>
      </c>
      <c r="FP59" s="2">
        <f t="shared" si="418"/>
        <v>500</v>
      </c>
      <c r="FQ59" s="2">
        <f t="shared" si="418"/>
        <v>500</v>
      </c>
      <c r="FR59" s="2">
        <f t="shared" si="418"/>
        <v>500</v>
      </c>
      <c r="FS59" s="2">
        <f t="shared" si="418"/>
        <v>500</v>
      </c>
      <c r="FT59" s="2">
        <f t="shared" si="418"/>
        <v>500</v>
      </c>
      <c r="FU59" s="2">
        <f t="shared" si="418"/>
        <v>500</v>
      </c>
      <c r="FV59" s="2">
        <f t="shared" si="418"/>
        <v>500</v>
      </c>
      <c r="FW59" s="2">
        <f t="shared" si="418"/>
        <v>500</v>
      </c>
      <c r="FX59" s="2">
        <f t="shared" si="418"/>
        <v>500</v>
      </c>
      <c r="FY59" s="2">
        <f t="shared" si="418"/>
        <v>500</v>
      </c>
      <c r="FZ59" s="2">
        <f t="shared" si="418"/>
        <v>500</v>
      </c>
      <c r="GA59" s="2">
        <f t="shared" si="416"/>
        <v>500</v>
      </c>
      <c r="GB59" s="2">
        <f t="shared" si="416"/>
        <v>500</v>
      </c>
      <c r="GC59" s="2">
        <f t="shared" si="416"/>
        <v>500</v>
      </c>
      <c r="GD59" s="2">
        <f t="shared" si="416"/>
        <v>500</v>
      </c>
      <c r="GE59" s="2">
        <f t="shared" si="416"/>
        <v>500</v>
      </c>
      <c r="GF59" s="2">
        <f t="shared" si="416"/>
        <v>500</v>
      </c>
      <c r="GG59" s="2">
        <f t="shared" si="416"/>
        <v>500</v>
      </c>
      <c r="GH59" s="2">
        <f t="shared" si="416"/>
        <v>500</v>
      </c>
      <c r="GI59" s="2">
        <f t="shared" si="416"/>
        <v>500</v>
      </c>
      <c r="GJ59" s="2">
        <f t="shared" si="416"/>
        <v>500</v>
      </c>
      <c r="GK59" s="2">
        <f t="shared" si="416"/>
        <v>500</v>
      </c>
      <c r="GL59" s="2">
        <f t="shared" si="416"/>
        <v>500</v>
      </c>
      <c r="GM59" s="2">
        <f t="shared" si="403"/>
        <v>500</v>
      </c>
      <c r="GN59" s="2">
        <f t="shared" si="403"/>
        <v>500</v>
      </c>
      <c r="GO59" s="2">
        <f t="shared" si="403"/>
        <v>500</v>
      </c>
      <c r="GP59" s="2">
        <f t="shared" si="403"/>
        <v>500</v>
      </c>
      <c r="GQ59" s="2">
        <f t="shared" si="403"/>
        <v>500</v>
      </c>
      <c r="GR59" s="2">
        <f t="shared" si="403"/>
        <v>500</v>
      </c>
      <c r="GS59" s="2">
        <f t="shared" si="403"/>
        <v>500</v>
      </c>
      <c r="GT59" s="2">
        <f t="shared" si="403"/>
        <v>500</v>
      </c>
      <c r="GU59" s="2">
        <f t="shared" si="495"/>
        <v>500</v>
      </c>
      <c r="GV59" s="2">
        <f t="shared" si="496"/>
        <v>500</v>
      </c>
      <c r="GW59" s="2">
        <f t="shared" si="497"/>
        <v>500</v>
      </c>
      <c r="GX59" s="2">
        <f t="shared" si="498"/>
        <v>500</v>
      </c>
      <c r="GY59" s="2">
        <f t="shared" si="499"/>
        <v>500</v>
      </c>
      <c r="GZ59" s="2">
        <f t="shared" si="500"/>
        <v>500</v>
      </c>
      <c r="HA59" s="2">
        <f t="shared" si="501"/>
        <v>500</v>
      </c>
      <c r="HB59" s="2">
        <f t="shared" si="502"/>
        <v>500</v>
      </c>
      <c r="HD59" s="2">
        <f t="shared" si="503"/>
        <v>0</v>
      </c>
      <c r="HE59" s="2">
        <f t="shared" si="504"/>
        <v>0</v>
      </c>
      <c r="HF59" s="20">
        <f t="shared" ca="1" si="505"/>
        <v>0</v>
      </c>
      <c r="HG59" t="e">
        <f t="shared" si="397"/>
        <v>#REF!</v>
      </c>
      <c r="HH59"/>
      <c r="HI59" s="2" t="str">
        <f t="shared" si="506"/>
        <v>除外</v>
      </c>
      <c r="HJ59" s="35" t="e">
        <f t="shared" si="163"/>
        <v>#REF!</v>
      </c>
      <c r="HK59" s="35" t="e">
        <f t="shared" si="164"/>
        <v>#REF!</v>
      </c>
      <c r="HL59" s="35" t="e">
        <f t="shared" si="165"/>
        <v>#REF!</v>
      </c>
      <c r="HM59" s="35" t="e">
        <f t="shared" si="507"/>
        <v>#REF!</v>
      </c>
      <c r="HN59" s="146" t="e">
        <f t="shared" ca="1" si="508"/>
        <v>#REF!</v>
      </c>
      <c r="HO59" s="2" t="str">
        <f t="shared" si="398"/>
        <v/>
      </c>
      <c r="HP59" s="2" t="str">
        <f t="shared" si="169"/>
        <v/>
      </c>
      <c r="HQ59" s="2">
        <f t="shared" si="509"/>
        <v>0</v>
      </c>
      <c r="HR59" s="37">
        <f t="shared" si="399"/>
        <v>11500</v>
      </c>
      <c r="HS59" s="43" t="str">
        <f t="shared" si="510"/>
        <v>資格基準未達</v>
      </c>
      <c r="HT59" s="21" t="str">
        <f t="shared" ca="1" si="511"/>
        <v>強化会参加数不足</v>
      </c>
      <c r="HU59" s="43">
        <f t="shared" si="512"/>
        <v>13500</v>
      </c>
      <c r="HV59" s="43">
        <f t="shared" si="174"/>
        <v>13500</v>
      </c>
      <c r="HW59" s="2" t="str">
        <f t="shared" si="56"/>
        <v/>
      </c>
      <c r="HX59" s="146" t="str">
        <f t="shared" si="175"/>
        <v/>
      </c>
      <c r="HY59" s="63">
        <f t="shared" si="176"/>
        <v>500</v>
      </c>
      <c r="HZ59" s="139">
        <f>SMALL(($EI59:$EK59,$EM59:$FJ59),HZ$4)</f>
        <v>500</v>
      </c>
      <c r="IA59" s="139">
        <f>SMALL(($EI59:$EK59,$EM59:$FJ59),IA$4)</f>
        <v>500</v>
      </c>
      <c r="IB59" s="139">
        <f>SMALL(($EI59:$EK59,$EM59:$FJ59),IB$4)</f>
        <v>500</v>
      </c>
      <c r="IC59" s="139">
        <f>SMALL(($EI59:$EK59,$EM59:$FJ59),IC$4)</f>
        <v>500</v>
      </c>
      <c r="ID59" s="139">
        <f>SMALL(($EI59:$EK59,$EM59:$FJ59),ID$4)</f>
        <v>500</v>
      </c>
      <c r="IE59" s="139">
        <f t="shared" si="404"/>
        <v>500</v>
      </c>
      <c r="IF59" s="139">
        <f t="shared" si="404"/>
        <v>500</v>
      </c>
      <c r="IH59" s="2" t="str">
        <f t="shared" si="178"/>
        <v/>
      </c>
      <c r="IJ59" s="2" t="str">
        <f t="shared" si="513"/>
        <v>除外</v>
      </c>
      <c r="IK59" s="35" t="e">
        <f t="shared" si="525"/>
        <v>#REF!</v>
      </c>
      <c r="IL59" s="35" t="e">
        <f t="shared" si="181"/>
        <v>#REF!</v>
      </c>
      <c r="IM59" s="2" t="e">
        <f t="shared" si="182"/>
        <v>#REF!</v>
      </c>
      <c r="IN59" s="35" t="e">
        <f t="shared" ca="1" si="514"/>
        <v>#REF!</v>
      </c>
      <c r="IO59" s="146" t="e">
        <f t="shared" ca="1" si="515"/>
        <v>#REF!</v>
      </c>
      <c r="IP59" s="2" t="str">
        <f t="shared" si="401"/>
        <v/>
      </c>
      <c r="IQ59" s="2" t="str">
        <f t="shared" si="185"/>
        <v/>
      </c>
      <c r="IR59" s="2">
        <f t="shared" si="516"/>
        <v>0</v>
      </c>
      <c r="IS59" s="36">
        <f t="shared" si="402"/>
        <v>11500</v>
      </c>
      <c r="IT59" s="2" t="str">
        <f t="shared" si="517"/>
        <v>資格基準未達</v>
      </c>
      <c r="IU59" s="21" t="str">
        <f t="shared" ca="1" si="518"/>
        <v>強化会参加数不足</v>
      </c>
      <c r="IV59" s="37">
        <f t="shared" si="519"/>
        <v>13500</v>
      </c>
      <c r="IW59" s="43">
        <f t="shared" si="190"/>
        <v>13500</v>
      </c>
      <c r="IX59" s="141" t="str">
        <f t="shared" si="520"/>
        <v/>
      </c>
      <c r="IY59" s="141" t="str">
        <f t="shared" si="242"/>
        <v/>
      </c>
      <c r="IZ59" s="146" t="str">
        <f t="shared" si="192"/>
        <v/>
      </c>
      <c r="JA59" s="2" t="str">
        <f t="shared" si="193"/>
        <v/>
      </c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160" t="e">
        <f t="shared" si="391"/>
        <v>#REF!</v>
      </c>
      <c r="JM59" s="185" t="e">
        <f t="shared" si="392"/>
        <v>#REF!</v>
      </c>
      <c r="JN59" s="163" t="e">
        <f t="shared" si="393"/>
        <v>#REF!</v>
      </c>
      <c r="JO59" s="185" t="e">
        <f t="shared" si="394"/>
        <v>#REF!</v>
      </c>
      <c r="JP59" s="162" t="e">
        <f t="shared" si="381"/>
        <v>#N/A</v>
      </c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</row>
    <row r="60" spans="1:289" ht="17.25" hidden="1" x14ac:dyDescent="0.35">
      <c r="A60" s="7">
        <f t="shared" si="521"/>
        <v>8</v>
      </c>
      <c r="B60" s="14"/>
      <c r="C60" s="30"/>
      <c r="D60" s="13"/>
      <c r="E60" s="52"/>
      <c r="F60" s="49"/>
      <c r="G60" s="13">
        <f t="shared" ca="1" si="197"/>
        <v>1433</v>
      </c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4"/>
      <c r="AS60" s="11">
        <f t="shared" si="419"/>
        <v>0</v>
      </c>
      <c r="AT60" s="53"/>
      <c r="AU60" s="54"/>
      <c r="AV60" s="57">
        <f t="shared" si="420"/>
        <v>0</v>
      </c>
      <c r="AW60" s="12" t="str">
        <f t="shared" si="421"/>
        <v/>
      </c>
      <c r="AX60" s="12">
        <f t="shared" si="429"/>
        <v>0</v>
      </c>
      <c r="AY60" s="20">
        <f t="shared" si="430"/>
        <v>0</v>
      </c>
      <c r="AZ60" s="20">
        <f t="shared" si="431"/>
        <v>0</v>
      </c>
      <c r="BA60" s="20">
        <f t="shared" si="432"/>
        <v>0</v>
      </c>
      <c r="BB60" s="20">
        <f t="shared" si="433"/>
        <v>0</v>
      </c>
      <c r="BC60" s="20">
        <f t="shared" si="434"/>
        <v>0</v>
      </c>
      <c r="BD60" s="20">
        <f t="shared" si="435"/>
        <v>0</v>
      </c>
      <c r="BE60" s="20">
        <f t="shared" si="436"/>
        <v>0</v>
      </c>
      <c r="BF60" s="20">
        <f t="shared" si="437"/>
        <v>0</v>
      </c>
      <c r="BG60" s="20">
        <f t="shared" si="438"/>
        <v>0</v>
      </c>
      <c r="BH60" s="20">
        <f t="shared" si="439"/>
        <v>0</v>
      </c>
      <c r="BI60" s="20">
        <f t="shared" si="440"/>
        <v>0</v>
      </c>
      <c r="BJ60" s="20">
        <f t="shared" si="441"/>
        <v>0</v>
      </c>
      <c r="BK60" s="20">
        <f t="shared" si="442"/>
        <v>0</v>
      </c>
      <c r="BL60" s="20">
        <f t="shared" si="443"/>
        <v>0</v>
      </c>
      <c r="BM60" s="20">
        <f t="shared" si="444"/>
        <v>0</v>
      </c>
      <c r="BN60" s="20">
        <f t="shared" si="445"/>
        <v>0</v>
      </c>
      <c r="BO60" s="20">
        <f t="shared" si="446"/>
        <v>0</v>
      </c>
      <c r="BP60" s="20">
        <f t="shared" si="447"/>
        <v>0</v>
      </c>
      <c r="BQ60" s="20">
        <f t="shared" si="448"/>
        <v>0</v>
      </c>
      <c r="BR60" s="20">
        <f t="shared" si="449"/>
        <v>0</v>
      </c>
      <c r="BS60" s="20">
        <f t="shared" si="450"/>
        <v>0</v>
      </c>
      <c r="BT60" s="20">
        <f t="shared" si="451"/>
        <v>0</v>
      </c>
      <c r="BU60" s="20">
        <f t="shared" si="452"/>
        <v>0</v>
      </c>
      <c r="BV60" s="20">
        <f t="shared" si="453"/>
        <v>0</v>
      </c>
      <c r="BW60" s="20">
        <f t="shared" si="454"/>
        <v>0</v>
      </c>
      <c r="BX60" s="20">
        <f t="shared" si="455"/>
        <v>0</v>
      </c>
      <c r="BY60" s="20">
        <f t="shared" si="456"/>
        <v>0</v>
      </c>
      <c r="BZ60" s="20">
        <f t="shared" si="457"/>
        <v>0</v>
      </c>
      <c r="CA60" s="20">
        <f t="shared" si="458"/>
        <v>0</v>
      </c>
      <c r="CB60" s="20">
        <f t="shared" si="459"/>
        <v>0</v>
      </c>
      <c r="CC60" s="20">
        <f t="shared" si="460"/>
        <v>0</v>
      </c>
      <c r="CD60" s="20">
        <f t="shared" si="461"/>
        <v>0</v>
      </c>
      <c r="CE60" s="20">
        <f t="shared" si="462"/>
        <v>0</v>
      </c>
      <c r="CF60" s="20">
        <f t="shared" si="463"/>
        <v>0</v>
      </c>
      <c r="CG60" s="20">
        <f t="shared" si="464"/>
        <v>0</v>
      </c>
      <c r="CH60" s="20">
        <f t="shared" si="465"/>
        <v>0</v>
      </c>
      <c r="CI60" s="20">
        <f t="shared" si="100"/>
        <v>0</v>
      </c>
      <c r="CJ60" s="20">
        <f t="shared" si="101"/>
        <v>0</v>
      </c>
      <c r="CK60" s="20">
        <f t="shared" si="102"/>
        <v>0</v>
      </c>
      <c r="CL60" s="20">
        <f t="shared" si="103"/>
        <v>0</v>
      </c>
      <c r="CM60" s="2">
        <f t="shared" si="522"/>
        <v>500</v>
      </c>
      <c r="CN60" s="2">
        <f t="shared" si="522"/>
        <v>500</v>
      </c>
      <c r="CO60" s="2">
        <f t="shared" si="522"/>
        <v>500</v>
      </c>
      <c r="CP60" s="2">
        <f t="shared" si="522"/>
        <v>500</v>
      </c>
      <c r="CQ60" s="2">
        <f t="shared" si="522"/>
        <v>500</v>
      </c>
      <c r="CR60" s="2">
        <f t="shared" si="522"/>
        <v>500</v>
      </c>
      <c r="CS60" s="2">
        <f t="shared" si="522"/>
        <v>500</v>
      </c>
      <c r="CT60" s="2">
        <f t="shared" si="522"/>
        <v>500</v>
      </c>
      <c r="CU60" s="2">
        <f t="shared" si="522"/>
        <v>500</v>
      </c>
      <c r="CV60" s="2">
        <f t="shared" si="522"/>
        <v>500</v>
      </c>
      <c r="CW60" s="2">
        <f t="shared" si="523"/>
        <v>500</v>
      </c>
      <c r="CX60" s="2">
        <f t="shared" si="523"/>
        <v>500</v>
      </c>
      <c r="CY60" s="2">
        <f t="shared" si="523"/>
        <v>500</v>
      </c>
      <c r="CZ60" s="2">
        <f t="shared" si="523"/>
        <v>500</v>
      </c>
      <c r="DA60" s="2">
        <f t="shared" si="523"/>
        <v>500</v>
      </c>
      <c r="DB60" s="2">
        <f t="shared" si="523"/>
        <v>500</v>
      </c>
      <c r="DC60" s="2">
        <f t="shared" si="523"/>
        <v>500</v>
      </c>
      <c r="DD60" s="2">
        <f t="shared" si="523"/>
        <v>500</v>
      </c>
      <c r="DE60" s="2">
        <f t="shared" si="523"/>
        <v>500</v>
      </c>
      <c r="DF60" s="2">
        <f t="shared" si="523"/>
        <v>500</v>
      </c>
      <c r="DG60" s="2">
        <f t="shared" si="524"/>
        <v>500</v>
      </c>
      <c r="DH60" s="2">
        <f t="shared" si="524"/>
        <v>500</v>
      </c>
      <c r="DI60" s="2">
        <f t="shared" si="524"/>
        <v>500</v>
      </c>
      <c r="DJ60" s="2">
        <f t="shared" si="524"/>
        <v>500</v>
      </c>
      <c r="DK60" s="2">
        <f t="shared" si="524"/>
        <v>500</v>
      </c>
      <c r="DL60" s="2">
        <f t="shared" si="524"/>
        <v>500</v>
      </c>
      <c r="DM60" s="2">
        <f t="shared" si="524"/>
        <v>500</v>
      </c>
      <c r="DN60" s="2">
        <f t="shared" si="524"/>
        <v>500</v>
      </c>
      <c r="DO60" s="2">
        <f t="shared" si="524"/>
        <v>500</v>
      </c>
      <c r="DP60" s="2">
        <f t="shared" si="524"/>
        <v>500</v>
      </c>
      <c r="DQ60" s="62">
        <f t="shared" si="104"/>
        <v>2500</v>
      </c>
      <c r="DR60" s="62">
        <f t="shared" si="105"/>
        <v>500</v>
      </c>
      <c r="DS60" s="62">
        <f t="shared" si="106"/>
        <v>1000</v>
      </c>
      <c r="DT60" s="62">
        <f t="shared" si="107"/>
        <v>500</v>
      </c>
      <c r="DU60" s="21">
        <f t="shared" si="108"/>
        <v>500</v>
      </c>
      <c r="DV60" s="2">
        <f t="shared" si="109"/>
        <v>0</v>
      </c>
      <c r="DW60" s="2">
        <f t="shared" si="110"/>
        <v>0</v>
      </c>
      <c r="DX60" s="2">
        <f t="shared" si="111"/>
        <v>0</v>
      </c>
      <c r="DY60" s="2">
        <f t="shared" si="112"/>
        <v>0</v>
      </c>
      <c r="DZ60" s="2">
        <f t="shared" si="113"/>
        <v>0</v>
      </c>
      <c r="EA60" s="2">
        <f t="shared" si="114"/>
        <v>0</v>
      </c>
      <c r="EB60" s="2">
        <f t="shared" si="115"/>
        <v>0</v>
      </c>
      <c r="EC60" s="2">
        <f t="shared" si="116"/>
        <v>0</v>
      </c>
      <c r="ED60" s="21">
        <f t="shared" si="117"/>
        <v>500</v>
      </c>
      <c r="EE60" s="64">
        <f t="shared" si="118"/>
        <v>0</v>
      </c>
      <c r="EF60" s="42" t="str">
        <f t="shared" si="466"/>
        <v/>
      </c>
      <c r="EG60" s="144">
        <f t="shared" si="120"/>
        <v>1000</v>
      </c>
      <c r="EH60" s="22">
        <f t="shared" si="396"/>
        <v>1500</v>
      </c>
      <c r="EI60" s="2">
        <f t="shared" si="467"/>
        <v>500</v>
      </c>
      <c r="EJ60" s="2">
        <f t="shared" si="468"/>
        <v>500</v>
      </c>
      <c r="EK60" s="2">
        <f t="shared" si="469"/>
        <v>500</v>
      </c>
      <c r="EL60" s="2">
        <f t="shared" si="470"/>
        <v>500</v>
      </c>
      <c r="EM60" s="2">
        <f t="shared" si="471"/>
        <v>500</v>
      </c>
      <c r="EN60" s="2">
        <f t="shared" si="472"/>
        <v>500</v>
      </c>
      <c r="EO60" s="2">
        <f t="shared" si="473"/>
        <v>500</v>
      </c>
      <c r="EP60" s="2">
        <f t="shared" si="474"/>
        <v>500</v>
      </c>
      <c r="EQ60" s="2">
        <f t="shared" si="475"/>
        <v>500</v>
      </c>
      <c r="ER60" s="2">
        <f t="shared" si="476"/>
        <v>500</v>
      </c>
      <c r="ES60" s="2">
        <f t="shared" si="477"/>
        <v>500</v>
      </c>
      <c r="ET60" s="2">
        <f t="shared" si="478"/>
        <v>500</v>
      </c>
      <c r="EU60" s="2">
        <f t="shared" si="479"/>
        <v>500</v>
      </c>
      <c r="EV60" s="2">
        <f t="shared" si="480"/>
        <v>500</v>
      </c>
      <c r="EW60" s="2">
        <f t="shared" si="481"/>
        <v>500</v>
      </c>
      <c r="EX60" s="2">
        <f t="shared" si="482"/>
        <v>500</v>
      </c>
      <c r="EY60" s="2">
        <f t="shared" si="483"/>
        <v>500</v>
      </c>
      <c r="EZ60" s="2">
        <f t="shared" si="484"/>
        <v>500</v>
      </c>
      <c r="FA60" s="2">
        <f t="shared" si="485"/>
        <v>500</v>
      </c>
      <c r="FB60" s="2">
        <f t="shared" si="486"/>
        <v>500</v>
      </c>
      <c r="FC60" s="2">
        <f t="shared" si="487"/>
        <v>500</v>
      </c>
      <c r="FD60" s="2">
        <f t="shared" si="488"/>
        <v>500</v>
      </c>
      <c r="FE60" s="2">
        <f t="shared" si="489"/>
        <v>500</v>
      </c>
      <c r="FF60" s="2">
        <f t="shared" si="490"/>
        <v>500</v>
      </c>
      <c r="FG60" s="2">
        <f t="shared" si="491"/>
        <v>500</v>
      </c>
      <c r="FH60" s="2">
        <f t="shared" si="492"/>
        <v>500</v>
      </c>
      <c r="FI60" s="2">
        <f t="shared" si="493"/>
        <v>500</v>
      </c>
      <c r="FJ60" s="2">
        <f t="shared" si="494"/>
        <v>500</v>
      </c>
      <c r="FK60" s="2">
        <f t="shared" si="418"/>
        <v>500</v>
      </c>
      <c r="FL60" s="2">
        <f t="shared" si="418"/>
        <v>500</v>
      </c>
      <c r="FM60" s="2">
        <f t="shared" si="418"/>
        <v>500</v>
      </c>
      <c r="FN60" s="2">
        <f t="shared" si="418"/>
        <v>500</v>
      </c>
      <c r="FO60" s="2">
        <f t="shared" si="418"/>
        <v>500</v>
      </c>
      <c r="FP60" s="2">
        <f t="shared" si="418"/>
        <v>500</v>
      </c>
      <c r="FQ60" s="2">
        <f t="shared" si="418"/>
        <v>500</v>
      </c>
      <c r="FR60" s="2">
        <f t="shared" si="418"/>
        <v>500</v>
      </c>
      <c r="FS60" s="2">
        <f t="shared" si="418"/>
        <v>500</v>
      </c>
      <c r="FT60" s="2">
        <f t="shared" si="418"/>
        <v>500</v>
      </c>
      <c r="FU60" s="2">
        <f t="shared" si="418"/>
        <v>500</v>
      </c>
      <c r="FV60" s="2">
        <f t="shared" si="418"/>
        <v>500</v>
      </c>
      <c r="FW60" s="2">
        <f t="shared" si="418"/>
        <v>500</v>
      </c>
      <c r="FX60" s="2">
        <f t="shared" si="418"/>
        <v>500</v>
      </c>
      <c r="FY60" s="2">
        <f t="shared" si="418"/>
        <v>500</v>
      </c>
      <c r="FZ60" s="2">
        <f t="shared" si="418"/>
        <v>500</v>
      </c>
      <c r="GA60" s="2">
        <f t="shared" si="416"/>
        <v>500</v>
      </c>
      <c r="GB60" s="2">
        <f t="shared" si="416"/>
        <v>500</v>
      </c>
      <c r="GC60" s="2">
        <f t="shared" si="416"/>
        <v>500</v>
      </c>
      <c r="GD60" s="2">
        <f t="shared" si="416"/>
        <v>500</v>
      </c>
      <c r="GE60" s="2">
        <f t="shared" si="416"/>
        <v>500</v>
      </c>
      <c r="GF60" s="2">
        <f t="shared" si="416"/>
        <v>500</v>
      </c>
      <c r="GG60" s="2">
        <f t="shared" si="416"/>
        <v>500</v>
      </c>
      <c r="GH60" s="2">
        <f t="shared" si="416"/>
        <v>500</v>
      </c>
      <c r="GI60" s="2">
        <f t="shared" si="416"/>
        <v>500</v>
      </c>
      <c r="GJ60" s="2">
        <f t="shared" si="416"/>
        <v>500</v>
      </c>
      <c r="GK60" s="2">
        <f t="shared" si="416"/>
        <v>500</v>
      </c>
      <c r="GL60" s="2">
        <f t="shared" si="416"/>
        <v>500</v>
      </c>
      <c r="GM60" s="2">
        <f t="shared" si="403"/>
        <v>500</v>
      </c>
      <c r="GN60" s="2">
        <f t="shared" si="403"/>
        <v>500</v>
      </c>
      <c r="GO60" s="2">
        <f t="shared" si="403"/>
        <v>500</v>
      </c>
      <c r="GP60" s="2">
        <f t="shared" si="403"/>
        <v>500</v>
      </c>
      <c r="GQ60" s="2">
        <f t="shared" si="403"/>
        <v>500</v>
      </c>
      <c r="GR60" s="2">
        <f t="shared" si="403"/>
        <v>500</v>
      </c>
      <c r="GS60" s="2">
        <f t="shared" si="403"/>
        <v>500</v>
      </c>
      <c r="GT60" s="2">
        <f t="shared" si="403"/>
        <v>500</v>
      </c>
      <c r="GU60" s="2">
        <f t="shared" si="495"/>
        <v>500</v>
      </c>
      <c r="GV60" s="2">
        <f t="shared" si="496"/>
        <v>500</v>
      </c>
      <c r="GW60" s="2">
        <f t="shared" si="497"/>
        <v>500</v>
      </c>
      <c r="GX60" s="2">
        <f t="shared" si="498"/>
        <v>500</v>
      </c>
      <c r="GY60" s="2">
        <f t="shared" si="499"/>
        <v>500</v>
      </c>
      <c r="GZ60" s="2">
        <f t="shared" si="500"/>
        <v>500</v>
      </c>
      <c r="HA60" s="2">
        <f t="shared" si="501"/>
        <v>500</v>
      </c>
      <c r="HB60" s="2">
        <f t="shared" si="502"/>
        <v>500</v>
      </c>
      <c r="HD60" s="2">
        <f t="shared" si="503"/>
        <v>0</v>
      </c>
      <c r="HE60" s="2">
        <f t="shared" si="504"/>
        <v>0</v>
      </c>
      <c r="HF60" s="20">
        <f t="shared" ca="1" si="505"/>
        <v>0</v>
      </c>
      <c r="HG60" t="e">
        <f t="shared" si="397"/>
        <v>#REF!</v>
      </c>
      <c r="HH60"/>
      <c r="HI60" s="2" t="str">
        <f t="shared" si="506"/>
        <v>除外</v>
      </c>
      <c r="HJ60" s="35" t="e">
        <f t="shared" si="163"/>
        <v>#REF!</v>
      </c>
      <c r="HK60" s="35" t="e">
        <f t="shared" si="164"/>
        <v>#REF!</v>
      </c>
      <c r="HL60" s="35" t="e">
        <f t="shared" si="165"/>
        <v>#REF!</v>
      </c>
      <c r="HM60" s="35" t="e">
        <f t="shared" si="507"/>
        <v>#REF!</v>
      </c>
      <c r="HN60" s="146" t="e">
        <f t="shared" ca="1" si="508"/>
        <v>#REF!</v>
      </c>
      <c r="HO60" s="2" t="str">
        <f t="shared" si="398"/>
        <v/>
      </c>
      <c r="HP60" s="2" t="str">
        <f t="shared" si="169"/>
        <v/>
      </c>
      <c r="HQ60" s="2">
        <f t="shared" si="509"/>
        <v>0</v>
      </c>
      <c r="HR60" s="37">
        <f t="shared" si="399"/>
        <v>11500</v>
      </c>
      <c r="HS60" s="43" t="str">
        <f t="shared" si="510"/>
        <v>資格基準未達</v>
      </c>
      <c r="HT60" s="21" t="str">
        <f t="shared" ca="1" si="511"/>
        <v>強化会参加数不足</v>
      </c>
      <c r="HU60" s="43">
        <f t="shared" si="512"/>
        <v>13500</v>
      </c>
      <c r="HV60" s="43">
        <f t="shared" si="174"/>
        <v>13500</v>
      </c>
      <c r="HW60" s="2" t="str">
        <f t="shared" si="56"/>
        <v/>
      </c>
      <c r="HX60" s="146" t="str">
        <f t="shared" si="175"/>
        <v/>
      </c>
      <c r="HY60" s="63">
        <f t="shared" si="176"/>
        <v>500</v>
      </c>
      <c r="HZ60" s="139">
        <f>SMALL(($EI60:$EK60,$EM60:$FJ60),HZ$4)</f>
        <v>500</v>
      </c>
      <c r="IA60" s="139">
        <f>SMALL(($EI60:$EK60,$EM60:$FJ60),IA$4)</f>
        <v>500</v>
      </c>
      <c r="IB60" s="139">
        <f>SMALL(($EI60:$EK60,$EM60:$FJ60),IB$4)</f>
        <v>500</v>
      </c>
      <c r="IC60" s="139">
        <f>SMALL(($EI60:$EK60,$EM60:$FJ60),IC$4)</f>
        <v>500</v>
      </c>
      <c r="ID60" s="139">
        <f>SMALL(($EI60:$EK60,$EM60:$FJ60),ID$4)</f>
        <v>500</v>
      </c>
      <c r="IE60" s="139">
        <f t="shared" si="404"/>
        <v>500</v>
      </c>
      <c r="IF60" s="139">
        <f t="shared" si="404"/>
        <v>500</v>
      </c>
      <c r="IH60" s="2" t="str">
        <f t="shared" si="178"/>
        <v/>
      </c>
      <c r="IJ60" s="2" t="str">
        <f t="shared" si="513"/>
        <v>除外</v>
      </c>
      <c r="IK60" s="35" t="e">
        <f t="shared" si="525"/>
        <v>#REF!</v>
      </c>
      <c r="IL60" s="35" t="e">
        <f t="shared" si="181"/>
        <v>#REF!</v>
      </c>
      <c r="IM60" s="2" t="e">
        <f t="shared" si="182"/>
        <v>#REF!</v>
      </c>
      <c r="IN60" s="35" t="e">
        <f t="shared" ca="1" si="514"/>
        <v>#REF!</v>
      </c>
      <c r="IO60" s="146" t="e">
        <f t="shared" ca="1" si="515"/>
        <v>#REF!</v>
      </c>
      <c r="IP60" s="2" t="str">
        <f t="shared" si="401"/>
        <v/>
      </c>
      <c r="IQ60" s="2" t="str">
        <f t="shared" si="185"/>
        <v/>
      </c>
      <c r="IR60" s="2">
        <f t="shared" si="516"/>
        <v>0</v>
      </c>
      <c r="IS60" s="36">
        <f t="shared" si="402"/>
        <v>11500</v>
      </c>
      <c r="IT60" s="2" t="str">
        <f t="shared" si="517"/>
        <v>資格基準未達</v>
      </c>
      <c r="IU60" s="21" t="str">
        <f t="shared" ca="1" si="518"/>
        <v>強化会参加数不足</v>
      </c>
      <c r="IV60" s="37">
        <f t="shared" si="519"/>
        <v>13500</v>
      </c>
      <c r="IW60" s="43">
        <f t="shared" si="190"/>
        <v>13500</v>
      </c>
      <c r="IX60" s="141" t="str">
        <f t="shared" si="520"/>
        <v/>
      </c>
      <c r="IY60" s="141" t="str">
        <f t="shared" si="242"/>
        <v/>
      </c>
      <c r="IZ60" s="146" t="str">
        <f t="shared" si="192"/>
        <v/>
      </c>
      <c r="JA60" s="2" t="str">
        <f t="shared" si="193"/>
        <v/>
      </c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160" t="e">
        <f t="shared" si="391"/>
        <v>#REF!</v>
      </c>
      <c r="JM60" s="185" t="e">
        <f t="shared" si="392"/>
        <v>#REF!</v>
      </c>
      <c r="JN60" s="163" t="e">
        <f t="shared" si="393"/>
        <v>#REF!</v>
      </c>
      <c r="JO60" s="185" t="e">
        <f t="shared" si="394"/>
        <v>#REF!</v>
      </c>
      <c r="JP60" s="162" t="e">
        <f t="shared" si="381"/>
        <v>#N/A</v>
      </c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</row>
    <row r="61" spans="1:289" ht="17.25" hidden="1" x14ac:dyDescent="0.35">
      <c r="A61" s="8">
        <f t="shared" si="521"/>
        <v>9</v>
      </c>
      <c r="B61" s="15"/>
      <c r="C61" s="31"/>
      <c r="D61" s="13"/>
      <c r="E61" s="52"/>
      <c r="F61" s="49"/>
      <c r="G61" s="13">
        <f t="shared" ca="1" si="197"/>
        <v>1433</v>
      </c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4"/>
      <c r="AS61" s="11">
        <f t="shared" si="419"/>
        <v>0</v>
      </c>
      <c r="AT61" s="53"/>
      <c r="AU61" s="54"/>
      <c r="AV61" s="57">
        <f t="shared" si="420"/>
        <v>0</v>
      </c>
      <c r="AW61" s="12" t="str">
        <f t="shared" si="421"/>
        <v/>
      </c>
      <c r="AX61" s="12">
        <f t="shared" si="429"/>
        <v>0</v>
      </c>
      <c r="AY61" s="20">
        <f t="shared" si="430"/>
        <v>0</v>
      </c>
      <c r="AZ61" s="20">
        <f t="shared" si="431"/>
        <v>0</v>
      </c>
      <c r="BA61" s="20">
        <f t="shared" si="432"/>
        <v>0</v>
      </c>
      <c r="BB61" s="20">
        <f t="shared" si="433"/>
        <v>0</v>
      </c>
      <c r="BC61" s="20">
        <f t="shared" si="434"/>
        <v>0</v>
      </c>
      <c r="BD61" s="20">
        <f t="shared" si="435"/>
        <v>0</v>
      </c>
      <c r="BE61" s="20">
        <f t="shared" si="436"/>
        <v>0</v>
      </c>
      <c r="BF61" s="20">
        <f t="shared" si="437"/>
        <v>0</v>
      </c>
      <c r="BG61" s="20">
        <f t="shared" si="438"/>
        <v>0</v>
      </c>
      <c r="BH61" s="20">
        <f t="shared" si="439"/>
        <v>0</v>
      </c>
      <c r="BI61" s="20">
        <f t="shared" si="440"/>
        <v>0</v>
      </c>
      <c r="BJ61" s="20">
        <f t="shared" si="441"/>
        <v>0</v>
      </c>
      <c r="BK61" s="20">
        <f t="shared" si="442"/>
        <v>0</v>
      </c>
      <c r="BL61" s="20">
        <f t="shared" si="443"/>
        <v>0</v>
      </c>
      <c r="BM61" s="20">
        <f t="shared" si="444"/>
        <v>0</v>
      </c>
      <c r="BN61" s="20">
        <f t="shared" si="445"/>
        <v>0</v>
      </c>
      <c r="BO61" s="20">
        <f t="shared" si="446"/>
        <v>0</v>
      </c>
      <c r="BP61" s="20">
        <f t="shared" si="447"/>
        <v>0</v>
      </c>
      <c r="BQ61" s="20">
        <f t="shared" si="448"/>
        <v>0</v>
      </c>
      <c r="BR61" s="20">
        <f t="shared" si="449"/>
        <v>0</v>
      </c>
      <c r="BS61" s="20">
        <f t="shared" si="450"/>
        <v>0</v>
      </c>
      <c r="BT61" s="20">
        <f t="shared" si="451"/>
        <v>0</v>
      </c>
      <c r="BU61" s="20">
        <f t="shared" si="452"/>
        <v>0</v>
      </c>
      <c r="BV61" s="20">
        <f t="shared" si="453"/>
        <v>0</v>
      </c>
      <c r="BW61" s="20">
        <f t="shared" si="454"/>
        <v>0</v>
      </c>
      <c r="BX61" s="20">
        <f t="shared" si="455"/>
        <v>0</v>
      </c>
      <c r="BY61" s="20">
        <f t="shared" si="456"/>
        <v>0</v>
      </c>
      <c r="BZ61" s="20">
        <f t="shared" si="457"/>
        <v>0</v>
      </c>
      <c r="CA61" s="20">
        <f t="shared" si="458"/>
        <v>0</v>
      </c>
      <c r="CB61" s="20">
        <f t="shared" si="459"/>
        <v>0</v>
      </c>
      <c r="CC61" s="20">
        <f t="shared" si="460"/>
        <v>0</v>
      </c>
      <c r="CD61" s="20">
        <f t="shared" si="461"/>
        <v>0</v>
      </c>
      <c r="CE61" s="20">
        <f t="shared" si="462"/>
        <v>0</v>
      </c>
      <c r="CF61" s="20">
        <f t="shared" si="463"/>
        <v>0</v>
      </c>
      <c r="CG61" s="20">
        <f t="shared" si="464"/>
        <v>0</v>
      </c>
      <c r="CH61" s="20">
        <f t="shared" si="465"/>
        <v>0</v>
      </c>
      <c r="CI61" s="20">
        <f t="shared" si="100"/>
        <v>0</v>
      </c>
      <c r="CJ61" s="20">
        <f t="shared" si="101"/>
        <v>0</v>
      </c>
      <c r="CK61" s="20">
        <f t="shared" si="102"/>
        <v>0</v>
      </c>
      <c r="CL61" s="20">
        <f t="shared" si="103"/>
        <v>0</v>
      </c>
      <c r="CM61" s="2">
        <f t="shared" si="522"/>
        <v>500</v>
      </c>
      <c r="CN61" s="2">
        <f t="shared" si="522"/>
        <v>500</v>
      </c>
      <c r="CO61" s="2">
        <f t="shared" si="522"/>
        <v>500</v>
      </c>
      <c r="CP61" s="2">
        <f t="shared" si="522"/>
        <v>500</v>
      </c>
      <c r="CQ61" s="2">
        <f t="shared" si="522"/>
        <v>500</v>
      </c>
      <c r="CR61" s="2">
        <f t="shared" si="522"/>
        <v>500</v>
      </c>
      <c r="CS61" s="2">
        <f t="shared" si="522"/>
        <v>500</v>
      </c>
      <c r="CT61" s="2">
        <f t="shared" si="522"/>
        <v>500</v>
      </c>
      <c r="CU61" s="2">
        <f t="shared" si="522"/>
        <v>500</v>
      </c>
      <c r="CV61" s="2">
        <f t="shared" si="522"/>
        <v>500</v>
      </c>
      <c r="CW61" s="2">
        <f t="shared" si="523"/>
        <v>500</v>
      </c>
      <c r="CX61" s="2">
        <f t="shared" si="523"/>
        <v>500</v>
      </c>
      <c r="CY61" s="2">
        <f t="shared" si="523"/>
        <v>500</v>
      </c>
      <c r="CZ61" s="2">
        <f t="shared" si="523"/>
        <v>500</v>
      </c>
      <c r="DA61" s="2">
        <f t="shared" si="523"/>
        <v>500</v>
      </c>
      <c r="DB61" s="2">
        <f t="shared" si="523"/>
        <v>500</v>
      </c>
      <c r="DC61" s="2">
        <f t="shared" si="523"/>
        <v>500</v>
      </c>
      <c r="DD61" s="2">
        <f t="shared" si="523"/>
        <v>500</v>
      </c>
      <c r="DE61" s="2">
        <f t="shared" si="523"/>
        <v>500</v>
      </c>
      <c r="DF61" s="2">
        <f t="shared" si="523"/>
        <v>500</v>
      </c>
      <c r="DG61" s="2">
        <f t="shared" si="524"/>
        <v>500</v>
      </c>
      <c r="DH61" s="2">
        <f t="shared" si="524"/>
        <v>500</v>
      </c>
      <c r="DI61" s="2">
        <f t="shared" si="524"/>
        <v>500</v>
      </c>
      <c r="DJ61" s="2">
        <f t="shared" si="524"/>
        <v>500</v>
      </c>
      <c r="DK61" s="2">
        <f t="shared" si="524"/>
        <v>500</v>
      </c>
      <c r="DL61" s="2">
        <f t="shared" si="524"/>
        <v>500</v>
      </c>
      <c r="DM61" s="2">
        <f t="shared" si="524"/>
        <v>500</v>
      </c>
      <c r="DN61" s="2">
        <f t="shared" si="524"/>
        <v>500</v>
      </c>
      <c r="DO61" s="2">
        <f t="shared" si="524"/>
        <v>500</v>
      </c>
      <c r="DP61" s="2">
        <f t="shared" si="524"/>
        <v>500</v>
      </c>
      <c r="DQ61" s="62">
        <f t="shared" si="104"/>
        <v>2500</v>
      </c>
      <c r="DR61" s="62">
        <f t="shared" si="105"/>
        <v>500</v>
      </c>
      <c r="DS61" s="62">
        <f t="shared" si="106"/>
        <v>1000</v>
      </c>
      <c r="DT61" s="62">
        <f t="shared" si="107"/>
        <v>500</v>
      </c>
      <c r="DU61" s="21">
        <f t="shared" si="108"/>
        <v>500</v>
      </c>
      <c r="DV61" s="2">
        <f t="shared" si="109"/>
        <v>0</v>
      </c>
      <c r="DW61" s="2">
        <f t="shared" si="110"/>
        <v>0</v>
      </c>
      <c r="DX61" s="2">
        <f t="shared" si="111"/>
        <v>0</v>
      </c>
      <c r="DY61" s="2">
        <f t="shared" si="112"/>
        <v>0</v>
      </c>
      <c r="DZ61" s="2">
        <f t="shared" si="113"/>
        <v>0</v>
      </c>
      <c r="EA61" s="2">
        <f t="shared" si="114"/>
        <v>0</v>
      </c>
      <c r="EB61" s="2">
        <f t="shared" si="115"/>
        <v>0</v>
      </c>
      <c r="EC61" s="2">
        <f t="shared" si="116"/>
        <v>0</v>
      </c>
      <c r="ED61" s="21">
        <f t="shared" si="117"/>
        <v>500</v>
      </c>
      <c r="EE61" s="64">
        <f t="shared" si="118"/>
        <v>0</v>
      </c>
      <c r="EF61" s="42" t="str">
        <f t="shared" si="466"/>
        <v/>
      </c>
      <c r="EG61" s="144">
        <f t="shared" si="120"/>
        <v>1000</v>
      </c>
      <c r="EH61" s="22">
        <f t="shared" si="396"/>
        <v>1500</v>
      </c>
      <c r="EI61" s="2">
        <f t="shared" si="467"/>
        <v>500</v>
      </c>
      <c r="EJ61" s="2">
        <f t="shared" si="468"/>
        <v>500</v>
      </c>
      <c r="EK61" s="2">
        <f t="shared" si="469"/>
        <v>500</v>
      </c>
      <c r="EL61" s="2">
        <f t="shared" si="470"/>
        <v>500</v>
      </c>
      <c r="EM61" s="2">
        <f t="shared" si="471"/>
        <v>500</v>
      </c>
      <c r="EN61" s="2">
        <f t="shared" si="472"/>
        <v>500</v>
      </c>
      <c r="EO61" s="2">
        <f t="shared" si="473"/>
        <v>500</v>
      </c>
      <c r="EP61" s="2">
        <f t="shared" si="474"/>
        <v>500</v>
      </c>
      <c r="EQ61" s="2">
        <f t="shared" si="475"/>
        <v>500</v>
      </c>
      <c r="ER61" s="2">
        <f t="shared" si="476"/>
        <v>500</v>
      </c>
      <c r="ES61" s="2">
        <f t="shared" si="477"/>
        <v>500</v>
      </c>
      <c r="ET61" s="2">
        <f t="shared" si="478"/>
        <v>500</v>
      </c>
      <c r="EU61" s="2">
        <f t="shared" si="479"/>
        <v>500</v>
      </c>
      <c r="EV61" s="2">
        <f t="shared" si="480"/>
        <v>500</v>
      </c>
      <c r="EW61" s="2">
        <f t="shared" si="481"/>
        <v>500</v>
      </c>
      <c r="EX61" s="2">
        <f t="shared" si="482"/>
        <v>500</v>
      </c>
      <c r="EY61" s="2">
        <f t="shared" si="483"/>
        <v>500</v>
      </c>
      <c r="EZ61" s="2">
        <f t="shared" si="484"/>
        <v>500</v>
      </c>
      <c r="FA61" s="2">
        <f t="shared" si="485"/>
        <v>500</v>
      </c>
      <c r="FB61" s="2">
        <f t="shared" si="486"/>
        <v>500</v>
      </c>
      <c r="FC61" s="2">
        <f t="shared" si="487"/>
        <v>500</v>
      </c>
      <c r="FD61" s="2">
        <f t="shared" si="488"/>
        <v>500</v>
      </c>
      <c r="FE61" s="2">
        <f t="shared" si="489"/>
        <v>500</v>
      </c>
      <c r="FF61" s="2">
        <f t="shared" si="490"/>
        <v>500</v>
      </c>
      <c r="FG61" s="2">
        <f t="shared" si="491"/>
        <v>500</v>
      </c>
      <c r="FH61" s="2">
        <f t="shared" si="492"/>
        <v>500</v>
      </c>
      <c r="FI61" s="2">
        <f t="shared" si="493"/>
        <v>500</v>
      </c>
      <c r="FJ61" s="2">
        <f t="shared" si="494"/>
        <v>500</v>
      </c>
      <c r="FK61" s="2">
        <f t="shared" si="418"/>
        <v>500</v>
      </c>
      <c r="FL61" s="2">
        <f t="shared" si="418"/>
        <v>500</v>
      </c>
      <c r="FM61" s="2">
        <f t="shared" si="418"/>
        <v>500</v>
      </c>
      <c r="FN61" s="2">
        <f t="shared" si="418"/>
        <v>500</v>
      </c>
      <c r="FO61" s="2">
        <f t="shared" si="418"/>
        <v>500</v>
      </c>
      <c r="FP61" s="2">
        <f t="shared" si="418"/>
        <v>500</v>
      </c>
      <c r="FQ61" s="2">
        <f t="shared" si="418"/>
        <v>500</v>
      </c>
      <c r="FR61" s="2">
        <f t="shared" si="418"/>
        <v>500</v>
      </c>
      <c r="FS61" s="2">
        <f t="shared" si="418"/>
        <v>500</v>
      </c>
      <c r="FT61" s="2">
        <f t="shared" si="418"/>
        <v>500</v>
      </c>
      <c r="FU61" s="2">
        <f t="shared" si="418"/>
        <v>500</v>
      </c>
      <c r="FV61" s="2">
        <f t="shared" si="418"/>
        <v>500</v>
      </c>
      <c r="FW61" s="2">
        <f t="shared" si="418"/>
        <v>500</v>
      </c>
      <c r="FX61" s="2">
        <f t="shared" si="418"/>
        <v>500</v>
      </c>
      <c r="FY61" s="2">
        <f t="shared" si="418"/>
        <v>500</v>
      </c>
      <c r="FZ61" s="2">
        <f t="shared" si="418"/>
        <v>500</v>
      </c>
      <c r="GA61" s="2">
        <f t="shared" si="416"/>
        <v>500</v>
      </c>
      <c r="GB61" s="2">
        <f t="shared" si="416"/>
        <v>500</v>
      </c>
      <c r="GC61" s="2">
        <f t="shared" si="416"/>
        <v>500</v>
      </c>
      <c r="GD61" s="2">
        <f t="shared" si="416"/>
        <v>500</v>
      </c>
      <c r="GE61" s="2">
        <f t="shared" si="416"/>
        <v>500</v>
      </c>
      <c r="GF61" s="2">
        <f t="shared" si="416"/>
        <v>500</v>
      </c>
      <c r="GG61" s="2">
        <f t="shared" si="416"/>
        <v>500</v>
      </c>
      <c r="GH61" s="2">
        <f t="shared" si="416"/>
        <v>500</v>
      </c>
      <c r="GI61" s="2">
        <f t="shared" si="416"/>
        <v>500</v>
      </c>
      <c r="GJ61" s="2">
        <f t="shared" si="416"/>
        <v>500</v>
      </c>
      <c r="GK61" s="2">
        <f t="shared" si="416"/>
        <v>500</v>
      </c>
      <c r="GL61" s="2">
        <f t="shared" si="416"/>
        <v>500</v>
      </c>
      <c r="GM61" s="2">
        <f t="shared" si="403"/>
        <v>500</v>
      </c>
      <c r="GN61" s="2">
        <f t="shared" si="403"/>
        <v>500</v>
      </c>
      <c r="GO61" s="2">
        <f t="shared" si="403"/>
        <v>500</v>
      </c>
      <c r="GP61" s="2">
        <f t="shared" si="403"/>
        <v>500</v>
      </c>
      <c r="GQ61" s="2">
        <f t="shared" si="403"/>
        <v>500</v>
      </c>
      <c r="GR61" s="2">
        <f t="shared" si="403"/>
        <v>500</v>
      </c>
      <c r="GS61" s="2">
        <f t="shared" si="403"/>
        <v>500</v>
      </c>
      <c r="GT61" s="2">
        <f t="shared" si="403"/>
        <v>500</v>
      </c>
      <c r="GU61" s="2">
        <f t="shared" si="495"/>
        <v>500</v>
      </c>
      <c r="GV61" s="2">
        <f t="shared" si="496"/>
        <v>500</v>
      </c>
      <c r="GW61" s="2">
        <f t="shared" si="497"/>
        <v>500</v>
      </c>
      <c r="GX61" s="2">
        <f t="shared" si="498"/>
        <v>500</v>
      </c>
      <c r="GY61" s="2">
        <f t="shared" si="499"/>
        <v>500</v>
      </c>
      <c r="GZ61" s="2">
        <f t="shared" si="500"/>
        <v>500</v>
      </c>
      <c r="HA61" s="2">
        <f t="shared" si="501"/>
        <v>500</v>
      </c>
      <c r="HB61" s="2">
        <f t="shared" si="502"/>
        <v>500</v>
      </c>
      <c r="HD61" s="2">
        <f t="shared" si="503"/>
        <v>0</v>
      </c>
      <c r="HE61" s="2">
        <f t="shared" si="504"/>
        <v>0</v>
      </c>
      <c r="HF61" s="20">
        <f t="shared" ca="1" si="505"/>
        <v>0</v>
      </c>
      <c r="HG61" t="e">
        <f t="shared" si="397"/>
        <v>#REF!</v>
      </c>
      <c r="HH61"/>
      <c r="HI61" s="2" t="str">
        <f t="shared" si="506"/>
        <v>除外</v>
      </c>
      <c r="HJ61" s="35" t="e">
        <f t="shared" si="163"/>
        <v>#REF!</v>
      </c>
      <c r="HK61" s="35" t="e">
        <f t="shared" si="164"/>
        <v>#REF!</v>
      </c>
      <c r="HL61" s="35" t="e">
        <f t="shared" si="165"/>
        <v>#REF!</v>
      </c>
      <c r="HM61" s="35" t="e">
        <f t="shared" si="507"/>
        <v>#REF!</v>
      </c>
      <c r="HN61" s="146" t="e">
        <f t="shared" ca="1" si="508"/>
        <v>#REF!</v>
      </c>
      <c r="HO61" s="2" t="str">
        <f t="shared" si="398"/>
        <v/>
      </c>
      <c r="HP61" s="2" t="str">
        <f t="shared" si="169"/>
        <v/>
      </c>
      <c r="HQ61" s="2">
        <f t="shared" si="509"/>
        <v>0</v>
      </c>
      <c r="HR61" s="37">
        <f t="shared" si="399"/>
        <v>11500</v>
      </c>
      <c r="HS61" s="43" t="str">
        <f t="shared" si="510"/>
        <v>資格基準未達</v>
      </c>
      <c r="HT61" s="21" t="str">
        <f t="shared" ca="1" si="511"/>
        <v>強化会参加数不足</v>
      </c>
      <c r="HU61" s="43">
        <f t="shared" si="512"/>
        <v>13500</v>
      </c>
      <c r="HV61" s="43">
        <f t="shared" si="174"/>
        <v>13500</v>
      </c>
      <c r="HW61" s="2" t="str">
        <f t="shared" si="56"/>
        <v/>
      </c>
      <c r="HX61" s="146" t="str">
        <f t="shared" si="175"/>
        <v/>
      </c>
      <c r="HY61" s="63">
        <f t="shared" si="176"/>
        <v>500</v>
      </c>
      <c r="HZ61" s="139">
        <f>SMALL(($EI61:$EK61,$EM61:$FJ61),HZ$4)</f>
        <v>500</v>
      </c>
      <c r="IA61" s="139">
        <f>SMALL(($EI61:$EK61,$EM61:$FJ61),IA$4)</f>
        <v>500</v>
      </c>
      <c r="IB61" s="139">
        <f>SMALL(($EI61:$EK61,$EM61:$FJ61),IB$4)</f>
        <v>500</v>
      </c>
      <c r="IC61" s="139">
        <f>SMALL(($EI61:$EK61,$EM61:$FJ61),IC$4)</f>
        <v>500</v>
      </c>
      <c r="ID61" s="139">
        <f>SMALL(($EI61:$EK61,$EM61:$FJ61),ID$4)</f>
        <v>500</v>
      </c>
      <c r="IE61" s="139">
        <f t="shared" si="404"/>
        <v>500</v>
      </c>
      <c r="IF61" s="139">
        <f t="shared" si="404"/>
        <v>500</v>
      </c>
      <c r="IH61" s="2" t="str">
        <f t="shared" si="178"/>
        <v/>
      </c>
      <c r="IJ61" s="2" t="str">
        <f t="shared" si="513"/>
        <v>除外</v>
      </c>
      <c r="IK61" s="35" t="e">
        <f t="shared" si="525"/>
        <v>#REF!</v>
      </c>
      <c r="IL61" s="35" t="e">
        <f>RANK($CR61,$CR$5:$CR$64,1)*100000000+RANK($CS61,$CS$5:$CS$64,1)*1000000+RANK($CT61,$CT$5:$CT$64,1)*10000+RANK($CU61,$CU$5:$CU$64,1)*100+RANK($CV61,$CV$5:$CV$64,1)</f>
        <v>#REF!</v>
      </c>
      <c r="IM61" s="2" t="e">
        <f t="shared" si="182"/>
        <v>#REF!</v>
      </c>
      <c r="IN61" s="35" t="e">
        <f t="shared" ca="1" si="514"/>
        <v>#REF!</v>
      </c>
      <c r="IO61" s="146" t="e">
        <f t="shared" ca="1" si="515"/>
        <v>#REF!</v>
      </c>
      <c r="IP61" s="2" t="str">
        <f t="shared" si="401"/>
        <v/>
      </c>
      <c r="IQ61" s="2" t="str">
        <f t="shared" si="185"/>
        <v/>
      </c>
      <c r="IR61" s="2">
        <f t="shared" si="516"/>
        <v>0</v>
      </c>
      <c r="IS61" s="36">
        <f t="shared" si="402"/>
        <v>11500</v>
      </c>
      <c r="IT61" s="2" t="str">
        <f t="shared" si="517"/>
        <v>資格基準未達</v>
      </c>
      <c r="IU61" s="21" t="str">
        <f t="shared" ca="1" si="518"/>
        <v>強化会参加数不足</v>
      </c>
      <c r="IV61" s="37">
        <f t="shared" si="519"/>
        <v>13500</v>
      </c>
      <c r="IW61" s="43">
        <f t="shared" si="190"/>
        <v>13500</v>
      </c>
      <c r="IX61" s="141" t="str">
        <f t="shared" si="520"/>
        <v/>
      </c>
      <c r="IY61" s="141" t="str">
        <f t="shared" si="242"/>
        <v/>
      </c>
      <c r="IZ61" s="146" t="str">
        <f t="shared" si="192"/>
        <v/>
      </c>
      <c r="JA61" s="2" t="str">
        <f t="shared" si="193"/>
        <v/>
      </c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160" t="e">
        <f t="shared" si="391"/>
        <v>#REF!</v>
      </c>
      <c r="JM61" s="185" t="e">
        <f t="shared" si="392"/>
        <v>#REF!</v>
      </c>
      <c r="JN61" s="163" t="e">
        <f t="shared" si="393"/>
        <v>#REF!</v>
      </c>
      <c r="JO61" s="185" t="e">
        <f t="shared" si="394"/>
        <v>#REF!</v>
      </c>
      <c r="JP61" s="162" t="e">
        <f t="shared" si="381"/>
        <v>#N/A</v>
      </c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</row>
    <row r="62" spans="1:289" ht="17.25" hidden="1" x14ac:dyDescent="0.35">
      <c r="A62" s="4"/>
      <c r="B62" s="16"/>
      <c r="C62" s="16"/>
      <c r="D62" s="17"/>
      <c r="E62" s="50"/>
      <c r="F62" s="50"/>
      <c r="G62" s="1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11">
        <f t="shared" si="419"/>
        <v>0</v>
      </c>
      <c r="AT62" s="55"/>
      <c r="AU62" s="56"/>
      <c r="AV62" s="57">
        <f t="shared" si="420"/>
        <v>0</v>
      </c>
      <c r="AW62" s="12" t="str">
        <f t="shared" si="421"/>
        <v/>
      </c>
      <c r="AX62" s="12">
        <f t="shared" si="429"/>
        <v>0</v>
      </c>
      <c r="AY62" s="20">
        <f t="shared" si="430"/>
        <v>0</v>
      </c>
      <c r="AZ62" s="20">
        <f t="shared" si="431"/>
        <v>0</v>
      </c>
      <c r="BA62" s="20">
        <f t="shared" si="432"/>
        <v>0</v>
      </c>
      <c r="BB62" s="20">
        <f t="shared" si="433"/>
        <v>0</v>
      </c>
      <c r="BC62" s="20">
        <f t="shared" si="434"/>
        <v>0</v>
      </c>
      <c r="BD62" s="20">
        <f t="shared" si="435"/>
        <v>0</v>
      </c>
      <c r="BE62" s="20">
        <f t="shared" si="436"/>
        <v>0</v>
      </c>
      <c r="BF62" s="20">
        <f t="shared" si="437"/>
        <v>0</v>
      </c>
      <c r="BG62" s="20">
        <f t="shared" si="438"/>
        <v>0</v>
      </c>
      <c r="BH62" s="20">
        <f t="shared" si="439"/>
        <v>0</v>
      </c>
      <c r="BI62" s="20">
        <f t="shared" si="440"/>
        <v>0</v>
      </c>
      <c r="BJ62" s="20">
        <f t="shared" si="441"/>
        <v>0</v>
      </c>
      <c r="BK62" s="20">
        <f t="shared" si="442"/>
        <v>0</v>
      </c>
      <c r="BL62" s="20">
        <f t="shared" si="443"/>
        <v>0</v>
      </c>
      <c r="BM62" s="20">
        <f t="shared" si="444"/>
        <v>0</v>
      </c>
      <c r="BN62" s="20">
        <f t="shared" si="445"/>
        <v>0</v>
      </c>
      <c r="BO62" s="20">
        <f t="shared" si="446"/>
        <v>0</v>
      </c>
      <c r="BP62" s="20">
        <f t="shared" si="447"/>
        <v>0</v>
      </c>
      <c r="BQ62" s="20">
        <f t="shared" si="448"/>
        <v>0</v>
      </c>
      <c r="BR62" s="20">
        <f t="shared" si="449"/>
        <v>0</v>
      </c>
      <c r="BS62" s="20">
        <f t="shared" si="450"/>
        <v>0</v>
      </c>
      <c r="BT62" s="20">
        <f t="shared" si="451"/>
        <v>0</v>
      </c>
      <c r="BU62" s="20">
        <f t="shared" si="452"/>
        <v>0</v>
      </c>
      <c r="BV62" s="20">
        <f t="shared" si="453"/>
        <v>0</v>
      </c>
      <c r="BW62" s="20">
        <f t="shared" si="454"/>
        <v>0</v>
      </c>
      <c r="BX62" s="20">
        <f t="shared" si="455"/>
        <v>0</v>
      </c>
      <c r="BY62" s="20">
        <f t="shared" si="456"/>
        <v>0</v>
      </c>
      <c r="BZ62" s="20">
        <f t="shared" si="457"/>
        <v>0</v>
      </c>
      <c r="CA62" s="20">
        <f t="shared" si="458"/>
        <v>0</v>
      </c>
      <c r="CB62" s="20">
        <f t="shared" si="459"/>
        <v>0</v>
      </c>
      <c r="CC62" s="20">
        <f t="shared" si="460"/>
        <v>0</v>
      </c>
      <c r="CD62" s="20">
        <f t="shared" si="461"/>
        <v>0</v>
      </c>
      <c r="CE62" s="20">
        <f t="shared" si="462"/>
        <v>0</v>
      </c>
      <c r="CF62" s="20">
        <f t="shared" si="463"/>
        <v>0</v>
      </c>
      <c r="CG62" s="20">
        <f t="shared" si="464"/>
        <v>0</v>
      </c>
      <c r="CH62" s="20">
        <f t="shared" si="465"/>
        <v>0</v>
      </c>
      <c r="CI62" s="20">
        <f t="shared" si="100"/>
        <v>0</v>
      </c>
      <c r="CJ62" s="20">
        <f t="shared" si="101"/>
        <v>0</v>
      </c>
      <c r="CK62" s="20">
        <f t="shared" si="102"/>
        <v>0</v>
      </c>
      <c r="CL62" s="20">
        <f t="shared" si="103"/>
        <v>0</v>
      </c>
      <c r="CM62" s="2">
        <f t="shared" si="522"/>
        <v>500</v>
      </c>
      <c r="CN62" s="2">
        <f t="shared" si="522"/>
        <v>500</v>
      </c>
      <c r="CO62" s="2">
        <f t="shared" si="522"/>
        <v>500</v>
      </c>
      <c r="CP62" s="2">
        <f t="shared" si="522"/>
        <v>500</v>
      </c>
      <c r="CQ62" s="2">
        <f t="shared" si="522"/>
        <v>500</v>
      </c>
      <c r="CR62" s="2">
        <f t="shared" si="522"/>
        <v>500</v>
      </c>
      <c r="CS62" s="2">
        <f t="shared" si="522"/>
        <v>500</v>
      </c>
      <c r="CT62" s="2">
        <f t="shared" si="522"/>
        <v>500</v>
      </c>
      <c r="CU62" s="2">
        <f t="shared" si="522"/>
        <v>500</v>
      </c>
      <c r="CV62" s="2">
        <f t="shared" si="522"/>
        <v>500</v>
      </c>
      <c r="CW62" s="2">
        <f t="shared" si="523"/>
        <v>500</v>
      </c>
      <c r="CX62" s="2">
        <f t="shared" si="523"/>
        <v>500</v>
      </c>
      <c r="CY62" s="2">
        <f t="shared" si="523"/>
        <v>500</v>
      </c>
      <c r="CZ62" s="2">
        <f t="shared" si="523"/>
        <v>500</v>
      </c>
      <c r="DA62" s="2">
        <f t="shared" si="523"/>
        <v>500</v>
      </c>
      <c r="DB62" s="2">
        <f t="shared" si="523"/>
        <v>500</v>
      </c>
      <c r="DC62" s="2">
        <f t="shared" si="523"/>
        <v>500</v>
      </c>
      <c r="DD62" s="2">
        <f t="shared" si="523"/>
        <v>500</v>
      </c>
      <c r="DE62" s="2">
        <f t="shared" si="523"/>
        <v>500</v>
      </c>
      <c r="DF62" s="2">
        <f t="shared" si="523"/>
        <v>500</v>
      </c>
      <c r="DG62" s="2">
        <f t="shared" si="524"/>
        <v>500</v>
      </c>
      <c r="DH62" s="2">
        <f t="shared" si="524"/>
        <v>500</v>
      </c>
      <c r="DI62" s="2">
        <f t="shared" si="524"/>
        <v>500</v>
      </c>
      <c r="DJ62" s="2">
        <f t="shared" si="524"/>
        <v>500</v>
      </c>
      <c r="DK62" s="2">
        <f t="shared" si="524"/>
        <v>500</v>
      </c>
      <c r="DL62" s="2">
        <f t="shared" si="524"/>
        <v>500</v>
      </c>
      <c r="DM62" s="2">
        <f t="shared" si="524"/>
        <v>500</v>
      </c>
      <c r="DN62" s="2">
        <f t="shared" si="524"/>
        <v>500</v>
      </c>
      <c r="DO62" s="2">
        <f t="shared" si="524"/>
        <v>500</v>
      </c>
      <c r="DP62" s="2">
        <f t="shared" si="524"/>
        <v>500</v>
      </c>
      <c r="DQ62" s="62">
        <f t="shared" si="104"/>
        <v>2500</v>
      </c>
      <c r="DR62" s="62">
        <f t="shared" si="105"/>
        <v>500</v>
      </c>
      <c r="DS62" s="62">
        <f t="shared" si="106"/>
        <v>1000</v>
      </c>
      <c r="DT62" s="62">
        <f t="shared" si="107"/>
        <v>500</v>
      </c>
      <c r="DU62" s="21">
        <f t="shared" si="108"/>
        <v>500</v>
      </c>
      <c r="DV62" s="2">
        <f t="shared" si="109"/>
        <v>0</v>
      </c>
      <c r="DW62" s="2">
        <f t="shared" si="110"/>
        <v>0</v>
      </c>
      <c r="DX62" s="2">
        <f t="shared" si="111"/>
        <v>0</v>
      </c>
      <c r="DY62" s="2">
        <f t="shared" si="112"/>
        <v>0</v>
      </c>
      <c r="DZ62" s="2">
        <f t="shared" si="113"/>
        <v>0</v>
      </c>
      <c r="EA62" s="2">
        <f t="shared" si="114"/>
        <v>0</v>
      </c>
      <c r="EB62" s="2">
        <f t="shared" si="115"/>
        <v>0</v>
      </c>
      <c r="EC62" s="2">
        <f t="shared" si="116"/>
        <v>0</v>
      </c>
      <c r="ED62" s="21">
        <f t="shared" si="117"/>
        <v>500</v>
      </c>
      <c r="EE62" s="64">
        <f t="shared" si="118"/>
        <v>0</v>
      </c>
      <c r="EF62" s="42" t="str">
        <f t="shared" si="466"/>
        <v/>
      </c>
      <c r="EG62" s="144">
        <f t="shared" si="120"/>
        <v>1000</v>
      </c>
      <c r="EH62" s="22">
        <f t="shared" si="396"/>
        <v>1500</v>
      </c>
      <c r="EI62" s="2">
        <f t="shared" si="467"/>
        <v>500</v>
      </c>
      <c r="EJ62" s="2">
        <f t="shared" si="468"/>
        <v>500</v>
      </c>
      <c r="EK62" s="2">
        <f t="shared" si="469"/>
        <v>500</v>
      </c>
      <c r="EL62" s="2">
        <f t="shared" si="470"/>
        <v>500</v>
      </c>
      <c r="EM62" s="2">
        <f t="shared" si="471"/>
        <v>500</v>
      </c>
      <c r="EN62" s="2">
        <f t="shared" si="472"/>
        <v>500</v>
      </c>
      <c r="EO62" s="2">
        <f t="shared" si="473"/>
        <v>500</v>
      </c>
      <c r="EP62" s="2">
        <f t="shared" si="474"/>
        <v>500</v>
      </c>
      <c r="EQ62" s="2">
        <f t="shared" si="475"/>
        <v>500</v>
      </c>
      <c r="ER62" s="2">
        <f t="shared" si="476"/>
        <v>500</v>
      </c>
      <c r="ES62" s="2">
        <f t="shared" si="477"/>
        <v>500</v>
      </c>
      <c r="ET62" s="2">
        <f t="shared" si="478"/>
        <v>500</v>
      </c>
      <c r="EU62" s="2">
        <f t="shared" si="479"/>
        <v>500</v>
      </c>
      <c r="EV62" s="2">
        <f t="shared" si="480"/>
        <v>500</v>
      </c>
      <c r="EW62" s="2">
        <f t="shared" si="481"/>
        <v>500</v>
      </c>
      <c r="EX62" s="2">
        <f t="shared" si="482"/>
        <v>500</v>
      </c>
      <c r="EY62" s="2">
        <f t="shared" si="483"/>
        <v>500</v>
      </c>
      <c r="EZ62" s="2">
        <f t="shared" si="484"/>
        <v>500</v>
      </c>
      <c r="FA62" s="2">
        <f t="shared" si="485"/>
        <v>500</v>
      </c>
      <c r="FB62" s="2">
        <f t="shared" si="486"/>
        <v>500</v>
      </c>
      <c r="FC62" s="2">
        <f t="shared" si="487"/>
        <v>500</v>
      </c>
      <c r="FD62" s="2">
        <f t="shared" si="488"/>
        <v>500</v>
      </c>
      <c r="FE62" s="2">
        <f t="shared" si="489"/>
        <v>500</v>
      </c>
      <c r="FF62" s="2">
        <f t="shared" si="490"/>
        <v>500</v>
      </c>
      <c r="FG62" s="2">
        <f t="shared" si="491"/>
        <v>500</v>
      </c>
      <c r="FH62" s="2">
        <f t="shared" si="492"/>
        <v>500</v>
      </c>
      <c r="FI62" s="2">
        <f t="shared" si="493"/>
        <v>500</v>
      </c>
      <c r="FJ62" s="2">
        <f t="shared" si="494"/>
        <v>500</v>
      </c>
      <c r="FK62" s="2">
        <f t="shared" si="418"/>
        <v>500</v>
      </c>
      <c r="FL62" s="2">
        <f t="shared" si="418"/>
        <v>500</v>
      </c>
      <c r="FM62" s="2">
        <f t="shared" si="418"/>
        <v>500</v>
      </c>
      <c r="FN62" s="2">
        <f t="shared" si="418"/>
        <v>500</v>
      </c>
      <c r="FO62" s="2">
        <f t="shared" si="418"/>
        <v>500</v>
      </c>
      <c r="FP62" s="2">
        <f t="shared" si="418"/>
        <v>500</v>
      </c>
      <c r="FQ62" s="2">
        <f t="shared" si="418"/>
        <v>500</v>
      </c>
      <c r="FR62" s="2">
        <f t="shared" si="418"/>
        <v>500</v>
      </c>
      <c r="FS62" s="2">
        <f t="shared" si="418"/>
        <v>500</v>
      </c>
      <c r="FT62" s="2">
        <f t="shared" si="418"/>
        <v>500</v>
      </c>
      <c r="FU62" s="2">
        <f t="shared" si="418"/>
        <v>500</v>
      </c>
      <c r="FV62" s="2">
        <f t="shared" si="418"/>
        <v>500</v>
      </c>
      <c r="FW62" s="2">
        <f t="shared" si="418"/>
        <v>500</v>
      </c>
      <c r="FX62" s="2">
        <f t="shared" si="418"/>
        <v>500</v>
      </c>
      <c r="FY62" s="2">
        <f t="shared" si="418"/>
        <v>500</v>
      </c>
      <c r="FZ62" s="2">
        <f t="shared" ref="FZ62:GL64" si="526">SMALL($EI62:$FJ62,FZ$3)</f>
        <v>500</v>
      </c>
      <c r="GA62" s="2">
        <f t="shared" si="526"/>
        <v>500</v>
      </c>
      <c r="GB62" s="2">
        <f t="shared" si="526"/>
        <v>500</v>
      </c>
      <c r="GC62" s="2">
        <f t="shared" si="526"/>
        <v>500</v>
      </c>
      <c r="GD62" s="2">
        <f t="shared" si="526"/>
        <v>500</v>
      </c>
      <c r="GE62" s="2">
        <f t="shared" si="526"/>
        <v>500</v>
      </c>
      <c r="GF62" s="2">
        <f t="shared" si="526"/>
        <v>500</v>
      </c>
      <c r="GG62" s="2">
        <f t="shared" si="526"/>
        <v>500</v>
      </c>
      <c r="GH62" s="2">
        <f t="shared" si="526"/>
        <v>500</v>
      </c>
      <c r="GI62" s="2">
        <f t="shared" si="526"/>
        <v>500</v>
      </c>
      <c r="GJ62" s="2">
        <f t="shared" si="526"/>
        <v>500</v>
      </c>
      <c r="GK62" s="2">
        <f t="shared" si="526"/>
        <v>500</v>
      </c>
      <c r="GL62" s="2">
        <f t="shared" si="526"/>
        <v>500</v>
      </c>
      <c r="GM62" s="2">
        <f t="shared" si="403"/>
        <v>500</v>
      </c>
      <c r="GN62" s="2">
        <f t="shared" si="403"/>
        <v>500</v>
      </c>
      <c r="GO62" s="2">
        <f t="shared" si="403"/>
        <v>500</v>
      </c>
      <c r="GP62" s="2">
        <f t="shared" si="403"/>
        <v>500</v>
      </c>
      <c r="GQ62" s="2">
        <f t="shared" si="403"/>
        <v>500</v>
      </c>
      <c r="GR62" s="2">
        <f t="shared" si="403"/>
        <v>500</v>
      </c>
      <c r="GS62" s="2">
        <f t="shared" si="403"/>
        <v>500</v>
      </c>
      <c r="GT62" s="2">
        <f t="shared" si="403"/>
        <v>500</v>
      </c>
      <c r="GU62" s="2">
        <f t="shared" si="495"/>
        <v>500</v>
      </c>
      <c r="GV62" s="2">
        <f t="shared" si="496"/>
        <v>500</v>
      </c>
      <c r="GW62" s="2">
        <f t="shared" si="497"/>
        <v>500</v>
      </c>
      <c r="GX62" s="2">
        <f t="shared" si="498"/>
        <v>500</v>
      </c>
      <c r="GY62" s="2">
        <f t="shared" si="499"/>
        <v>500</v>
      </c>
      <c r="GZ62" s="2">
        <f t="shared" si="500"/>
        <v>500</v>
      </c>
      <c r="HA62" s="2">
        <f t="shared" si="501"/>
        <v>500</v>
      </c>
      <c r="HB62" s="2">
        <f t="shared" si="502"/>
        <v>500</v>
      </c>
      <c r="HD62" s="2">
        <f t="shared" si="503"/>
        <v>0</v>
      </c>
      <c r="HE62" s="2">
        <f t="shared" si="504"/>
        <v>0</v>
      </c>
      <c r="HF62" s="20">
        <f t="shared" ca="1" si="505"/>
        <v>0</v>
      </c>
      <c r="HG62" t="e">
        <f t="shared" si="397"/>
        <v>#REF!</v>
      </c>
      <c r="HH62"/>
      <c r="HI62" s="2" t="str">
        <f t="shared" si="506"/>
        <v>除外</v>
      </c>
      <c r="HJ62" s="35" t="e">
        <f t="shared" si="163"/>
        <v>#REF!</v>
      </c>
      <c r="HK62" s="35" t="e">
        <f t="shared" si="164"/>
        <v>#REF!</v>
      </c>
      <c r="HL62" s="35" t="e">
        <f t="shared" si="165"/>
        <v>#REF!</v>
      </c>
      <c r="HM62" s="35" t="e">
        <f t="shared" si="507"/>
        <v>#REF!</v>
      </c>
      <c r="HN62" s="146" t="e">
        <f t="shared" ca="1" si="508"/>
        <v>#REF!</v>
      </c>
      <c r="HO62" s="2" t="str">
        <f t="shared" si="398"/>
        <v/>
      </c>
      <c r="HP62" s="2" t="str">
        <f t="shared" si="169"/>
        <v/>
      </c>
      <c r="HQ62" s="2">
        <f t="shared" si="509"/>
        <v>0</v>
      </c>
      <c r="HR62" s="37">
        <f t="shared" si="399"/>
        <v>11500</v>
      </c>
      <c r="HS62" s="43" t="str">
        <f t="shared" si="510"/>
        <v>資格基準未達</v>
      </c>
      <c r="HT62" s="21" t="str">
        <f t="shared" ca="1" si="511"/>
        <v>強化会参加数不足</v>
      </c>
      <c r="HU62" s="43">
        <f t="shared" si="512"/>
        <v>13500</v>
      </c>
      <c r="HV62" s="43">
        <f t="shared" si="174"/>
        <v>13500</v>
      </c>
      <c r="HW62" s="2" t="str">
        <f t="shared" si="56"/>
        <v/>
      </c>
      <c r="HX62" s="146" t="str">
        <f t="shared" si="175"/>
        <v/>
      </c>
      <c r="HY62" s="63">
        <f t="shared" si="176"/>
        <v>500</v>
      </c>
      <c r="HZ62" s="139">
        <f>SMALL(($EI62:$EK62,$EM62:$FJ62),HZ$4)</f>
        <v>500</v>
      </c>
      <c r="IA62" s="139">
        <f>SMALL(($EI62:$EK62,$EM62:$FJ62),IA$4)</f>
        <v>500</v>
      </c>
      <c r="IB62" s="139">
        <f>SMALL(($EI62:$EK62,$EM62:$FJ62),IB$4)</f>
        <v>500</v>
      </c>
      <c r="IC62" s="139">
        <f>SMALL(($EI62:$EK62,$EM62:$FJ62),IC$4)</f>
        <v>500</v>
      </c>
      <c r="ID62" s="139">
        <f>SMALL(($EI62:$EK62,$EM62:$FJ62),ID$4)</f>
        <v>500</v>
      </c>
      <c r="IE62" s="139">
        <f t="shared" si="404"/>
        <v>500</v>
      </c>
      <c r="IF62" s="139">
        <f t="shared" si="404"/>
        <v>500</v>
      </c>
      <c r="IH62" s="2" t="str">
        <f t="shared" si="178"/>
        <v/>
      </c>
      <c r="IJ62" s="2" t="str">
        <f t="shared" si="513"/>
        <v>除外</v>
      </c>
      <c r="IK62" s="35" t="e">
        <f t="shared" si="525"/>
        <v>#REF!</v>
      </c>
      <c r="IL62" s="35" t="e">
        <f t="shared" si="181"/>
        <v>#REF!</v>
      </c>
      <c r="IM62" s="2" t="e">
        <f t="shared" si="182"/>
        <v>#REF!</v>
      </c>
      <c r="IN62" s="35" t="e">
        <f t="shared" ca="1" si="514"/>
        <v>#REF!</v>
      </c>
      <c r="IO62" s="146" t="e">
        <f t="shared" ca="1" si="515"/>
        <v>#REF!</v>
      </c>
      <c r="IP62" s="2" t="str">
        <f t="shared" si="401"/>
        <v/>
      </c>
      <c r="IQ62" s="2" t="str">
        <f t="shared" si="185"/>
        <v/>
      </c>
      <c r="IR62" s="2">
        <f t="shared" si="516"/>
        <v>0</v>
      </c>
      <c r="IS62" s="36">
        <f t="shared" si="402"/>
        <v>11500</v>
      </c>
      <c r="IT62" s="2" t="str">
        <f t="shared" si="517"/>
        <v>資格基準未達</v>
      </c>
      <c r="IU62" s="21" t="str">
        <f t="shared" ca="1" si="518"/>
        <v>強化会参加数不足</v>
      </c>
      <c r="IV62" s="37">
        <f t="shared" si="519"/>
        <v>13500</v>
      </c>
      <c r="IW62" s="43">
        <f t="shared" si="190"/>
        <v>13500</v>
      </c>
      <c r="IX62" s="141" t="str">
        <f t="shared" si="520"/>
        <v/>
      </c>
      <c r="IY62" s="141" t="str">
        <f t="shared" si="242"/>
        <v/>
      </c>
      <c r="IZ62" s="146" t="str">
        <f t="shared" si="192"/>
        <v/>
      </c>
      <c r="JA62" s="2" t="str">
        <f t="shared" si="193"/>
        <v/>
      </c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160" t="e">
        <f t="shared" si="391"/>
        <v>#REF!</v>
      </c>
      <c r="JM62" s="185" t="e">
        <f t="shared" si="392"/>
        <v>#REF!</v>
      </c>
      <c r="JN62" s="163" t="e">
        <f t="shared" si="393"/>
        <v>#REF!</v>
      </c>
      <c r="JO62" s="185" t="e">
        <f t="shared" si="394"/>
        <v>#REF!</v>
      </c>
      <c r="JP62" s="162" t="e">
        <f t="shared" si="381"/>
        <v>#N/A</v>
      </c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</row>
    <row r="63" spans="1:289" ht="17.25" hidden="1" x14ac:dyDescent="0.35">
      <c r="A63" s="4"/>
      <c r="B63" s="16"/>
      <c r="C63" s="16"/>
      <c r="D63" s="17"/>
      <c r="E63" s="50"/>
      <c r="F63" s="50"/>
      <c r="G63" s="1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5"/>
      <c r="AX63" s="12">
        <f t="shared" si="429"/>
        <v>0</v>
      </c>
      <c r="AY63" s="20">
        <f t="shared" si="430"/>
        <v>0</v>
      </c>
      <c r="AZ63" s="20">
        <f t="shared" si="431"/>
        <v>0</v>
      </c>
      <c r="BA63" s="20">
        <f t="shared" si="432"/>
        <v>0</v>
      </c>
      <c r="BB63" s="20">
        <f t="shared" si="433"/>
        <v>0</v>
      </c>
      <c r="BC63" s="20">
        <f t="shared" si="434"/>
        <v>0</v>
      </c>
      <c r="BD63" s="20">
        <f t="shared" si="435"/>
        <v>0</v>
      </c>
      <c r="BE63" s="20">
        <f t="shared" si="436"/>
        <v>0</v>
      </c>
      <c r="BF63" s="20">
        <f t="shared" si="437"/>
        <v>0</v>
      </c>
      <c r="BG63" s="20">
        <f t="shared" si="438"/>
        <v>0</v>
      </c>
      <c r="BH63" s="20">
        <f t="shared" si="439"/>
        <v>0</v>
      </c>
      <c r="BI63" s="20">
        <f t="shared" si="440"/>
        <v>0</v>
      </c>
      <c r="BJ63" s="20">
        <f t="shared" si="441"/>
        <v>0</v>
      </c>
      <c r="BK63" s="20">
        <f t="shared" si="442"/>
        <v>0</v>
      </c>
      <c r="BL63" s="20">
        <f t="shared" si="443"/>
        <v>0</v>
      </c>
      <c r="BM63" s="20">
        <f t="shared" si="444"/>
        <v>0</v>
      </c>
      <c r="BN63" s="20">
        <f t="shared" si="445"/>
        <v>0</v>
      </c>
      <c r="BO63" s="20">
        <f t="shared" si="446"/>
        <v>0</v>
      </c>
      <c r="BP63" s="20">
        <f t="shared" si="447"/>
        <v>0</v>
      </c>
      <c r="BQ63" s="20">
        <f t="shared" si="448"/>
        <v>0</v>
      </c>
      <c r="BR63" s="20">
        <f t="shared" si="449"/>
        <v>0</v>
      </c>
      <c r="BS63" s="20">
        <f t="shared" si="450"/>
        <v>0</v>
      </c>
      <c r="BT63" s="20">
        <f t="shared" si="451"/>
        <v>0</v>
      </c>
      <c r="BU63" s="20">
        <f t="shared" si="452"/>
        <v>0</v>
      </c>
      <c r="BV63" s="20">
        <f t="shared" si="453"/>
        <v>0</v>
      </c>
      <c r="BW63" s="20">
        <f t="shared" si="454"/>
        <v>0</v>
      </c>
      <c r="BX63" s="20">
        <f t="shared" si="455"/>
        <v>0</v>
      </c>
      <c r="BY63" s="20">
        <f t="shared" si="456"/>
        <v>0</v>
      </c>
      <c r="BZ63" s="20">
        <f t="shared" si="457"/>
        <v>0</v>
      </c>
      <c r="CA63" s="20">
        <f t="shared" si="458"/>
        <v>0</v>
      </c>
      <c r="CB63" s="20">
        <f t="shared" si="459"/>
        <v>0</v>
      </c>
      <c r="CC63" s="20">
        <f t="shared" si="460"/>
        <v>0</v>
      </c>
      <c r="CD63" s="20">
        <f t="shared" si="461"/>
        <v>0</v>
      </c>
      <c r="CE63" s="20">
        <f t="shared" si="462"/>
        <v>0</v>
      </c>
      <c r="CF63" s="20">
        <f t="shared" si="463"/>
        <v>0</v>
      </c>
      <c r="CG63" s="20">
        <f t="shared" si="464"/>
        <v>0</v>
      </c>
      <c r="CH63" s="20">
        <f t="shared" si="465"/>
        <v>0</v>
      </c>
      <c r="CI63" s="20">
        <f t="shared" si="100"/>
        <v>0</v>
      </c>
      <c r="CJ63" s="20">
        <f t="shared" si="101"/>
        <v>0</v>
      </c>
      <c r="CK63" s="20">
        <f t="shared" si="102"/>
        <v>0</v>
      </c>
      <c r="CL63" s="20">
        <f t="shared" si="103"/>
        <v>0</v>
      </c>
      <c r="CM63" s="2">
        <f t="shared" si="522"/>
        <v>500</v>
      </c>
      <c r="CN63" s="2">
        <f t="shared" si="522"/>
        <v>500</v>
      </c>
      <c r="CO63" s="2">
        <f t="shared" si="522"/>
        <v>500</v>
      </c>
      <c r="CP63" s="2">
        <f t="shared" si="522"/>
        <v>500</v>
      </c>
      <c r="CQ63" s="2">
        <f t="shared" si="522"/>
        <v>500</v>
      </c>
      <c r="CR63" s="2">
        <f t="shared" si="522"/>
        <v>500</v>
      </c>
      <c r="CS63" s="2">
        <f t="shared" si="522"/>
        <v>500</v>
      </c>
      <c r="CT63" s="2">
        <f t="shared" si="522"/>
        <v>500</v>
      </c>
      <c r="CU63" s="2">
        <f t="shared" si="522"/>
        <v>500</v>
      </c>
      <c r="CV63" s="2">
        <f t="shared" si="522"/>
        <v>500</v>
      </c>
      <c r="CW63" s="2">
        <f t="shared" si="523"/>
        <v>500</v>
      </c>
      <c r="CX63" s="2">
        <f t="shared" si="523"/>
        <v>500</v>
      </c>
      <c r="CY63" s="2">
        <f t="shared" si="523"/>
        <v>500</v>
      </c>
      <c r="CZ63" s="2">
        <f t="shared" si="523"/>
        <v>500</v>
      </c>
      <c r="DA63" s="2">
        <f t="shared" si="523"/>
        <v>500</v>
      </c>
      <c r="DB63" s="2">
        <f t="shared" si="523"/>
        <v>500</v>
      </c>
      <c r="DC63" s="2">
        <f t="shared" si="523"/>
        <v>500</v>
      </c>
      <c r="DD63" s="2">
        <f t="shared" si="523"/>
        <v>500</v>
      </c>
      <c r="DE63" s="2">
        <f t="shared" si="523"/>
        <v>500</v>
      </c>
      <c r="DF63" s="2">
        <f t="shared" si="523"/>
        <v>500</v>
      </c>
      <c r="DG63" s="2">
        <f t="shared" si="524"/>
        <v>500</v>
      </c>
      <c r="DH63" s="2">
        <f t="shared" si="524"/>
        <v>500</v>
      </c>
      <c r="DI63" s="2">
        <f t="shared" si="524"/>
        <v>500</v>
      </c>
      <c r="DJ63" s="2">
        <f t="shared" si="524"/>
        <v>500</v>
      </c>
      <c r="DK63" s="2">
        <f t="shared" si="524"/>
        <v>500</v>
      </c>
      <c r="DL63" s="2">
        <f t="shared" si="524"/>
        <v>500</v>
      </c>
      <c r="DM63" s="2">
        <f t="shared" si="524"/>
        <v>500</v>
      </c>
      <c r="DN63" s="2">
        <f t="shared" si="524"/>
        <v>500</v>
      </c>
      <c r="DO63" s="2">
        <f t="shared" si="524"/>
        <v>500</v>
      </c>
      <c r="DP63" s="2">
        <f t="shared" si="524"/>
        <v>500</v>
      </c>
      <c r="DQ63" s="62">
        <f t="shared" si="104"/>
        <v>2500</v>
      </c>
      <c r="DR63" s="62">
        <f t="shared" si="105"/>
        <v>500</v>
      </c>
      <c r="DS63" s="62">
        <f t="shared" si="106"/>
        <v>1000</v>
      </c>
      <c r="DT63" s="62">
        <f t="shared" si="107"/>
        <v>500</v>
      </c>
      <c r="DU63" s="21">
        <f t="shared" si="108"/>
        <v>500</v>
      </c>
      <c r="DV63" s="2">
        <f t="shared" si="109"/>
        <v>0</v>
      </c>
      <c r="DW63" s="2">
        <f t="shared" si="110"/>
        <v>0</v>
      </c>
      <c r="DX63" s="2">
        <f t="shared" si="111"/>
        <v>0</v>
      </c>
      <c r="DY63" s="2">
        <f t="shared" si="112"/>
        <v>0</v>
      </c>
      <c r="DZ63" s="2">
        <f t="shared" si="113"/>
        <v>0</v>
      </c>
      <c r="EA63" s="2">
        <f t="shared" si="114"/>
        <v>0</v>
      </c>
      <c r="EB63" s="2">
        <f t="shared" si="115"/>
        <v>0</v>
      </c>
      <c r="EC63" s="2">
        <f t="shared" si="116"/>
        <v>0</v>
      </c>
      <c r="ED63" s="21">
        <f t="shared" si="117"/>
        <v>500</v>
      </c>
      <c r="EE63" s="64">
        <f t="shared" si="118"/>
        <v>0</v>
      </c>
      <c r="EF63" s="42" t="str">
        <f t="shared" si="466"/>
        <v/>
      </c>
      <c r="EG63" s="144">
        <f t="shared" si="120"/>
        <v>1000</v>
      </c>
      <c r="EH63" s="22">
        <f t="shared" si="396"/>
        <v>1500</v>
      </c>
      <c r="EI63" s="2">
        <f t="shared" si="467"/>
        <v>500</v>
      </c>
      <c r="EJ63" s="2">
        <f t="shared" si="468"/>
        <v>500</v>
      </c>
      <c r="EK63" s="2">
        <f t="shared" si="469"/>
        <v>500</v>
      </c>
      <c r="EL63" s="2">
        <f t="shared" si="470"/>
        <v>500</v>
      </c>
      <c r="EM63" s="2">
        <f t="shared" si="471"/>
        <v>500</v>
      </c>
      <c r="EN63" s="2">
        <f t="shared" si="472"/>
        <v>500</v>
      </c>
      <c r="EO63" s="2">
        <f t="shared" si="473"/>
        <v>500</v>
      </c>
      <c r="EP63" s="2">
        <f t="shared" si="474"/>
        <v>500</v>
      </c>
      <c r="EQ63" s="2">
        <f t="shared" si="475"/>
        <v>500</v>
      </c>
      <c r="ER63" s="2">
        <f t="shared" si="476"/>
        <v>500</v>
      </c>
      <c r="ES63" s="2">
        <f t="shared" si="477"/>
        <v>500</v>
      </c>
      <c r="ET63" s="2">
        <f t="shared" si="478"/>
        <v>500</v>
      </c>
      <c r="EU63" s="2">
        <f t="shared" si="479"/>
        <v>500</v>
      </c>
      <c r="EV63" s="2">
        <f t="shared" si="480"/>
        <v>500</v>
      </c>
      <c r="EW63" s="2">
        <f t="shared" si="481"/>
        <v>500</v>
      </c>
      <c r="EX63" s="2">
        <f t="shared" si="482"/>
        <v>500</v>
      </c>
      <c r="EY63" s="2">
        <f t="shared" si="483"/>
        <v>500</v>
      </c>
      <c r="EZ63" s="2">
        <f t="shared" si="484"/>
        <v>500</v>
      </c>
      <c r="FA63" s="2">
        <f t="shared" si="485"/>
        <v>500</v>
      </c>
      <c r="FB63" s="2">
        <f t="shared" si="486"/>
        <v>500</v>
      </c>
      <c r="FC63" s="2">
        <f t="shared" si="487"/>
        <v>500</v>
      </c>
      <c r="FD63" s="2">
        <f t="shared" si="488"/>
        <v>500</v>
      </c>
      <c r="FE63" s="2">
        <f t="shared" si="489"/>
        <v>500</v>
      </c>
      <c r="FF63" s="2">
        <f t="shared" si="490"/>
        <v>500</v>
      </c>
      <c r="FG63" s="2">
        <f t="shared" si="491"/>
        <v>500</v>
      </c>
      <c r="FH63" s="2">
        <f t="shared" si="492"/>
        <v>500</v>
      </c>
      <c r="FI63" s="2">
        <f t="shared" si="493"/>
        <v>500</v>
      </c>
      <c r="FJ63" s="2">
        <f t="shared" si="494"/>
        <v>500</v>
      </c>
      <c r="FK63" s="2">
        <f t="shared" ref="FK63:FZ64" si="527">SMALL($EI63:$FJ63,FK$3)</f>
        <v>500</v>
      </c>
      <c r="FL63" s="2">
        <f t="shared" si="527"/>
        <v>500</v>
      </c>
      <c r="FM63" s="2">
        <f t="shared" si="527"/>
        <v>500</v>
      </c>
      <c r="FN63" s="2">
        <f t="shared" si="527"/>
        <v>500</v>
      </c>
      <c r="FO63" s="2">
        <f t="shared" si="527"/>
        <v>500</v>
      </c>
      <c r="FP63" s="2">
        <f t="shared" si="527"/>
        <v>500</v>
      </c>
      <c r="FQ63" s="2">
        <f t="shared" si="527"/>
        <v>500</v>
      </c>
      <c r="FR63" s="2">
        <f t="shared" si="527"/>
        <v>500</v>
      </c>
      <c r="FS63" s="2">
        <f t="shared" si="527"/>
        <v>500</v>
      </c>
      <c r="FT63" s="2">
        <f t="shared" si="527"/>
        <v>500</v>
      </c>
      <c r="FU63" s="2">
        <f t="shared" si="527"/>
        <v>500</v>
      </c>
      <c r="FV63" s="2">
        <f t="shared" si="527"/>
        <v>500</v>
      </c>
      <c r="FW63" s="2">
        <f t="shared" si="527"/>
        <v>500</v>
      </c>
      <c r="FX63" s="2">
        <f t="shared" si="527"/>
        <v>500</v>
      </c>
      <c r="FY63" s="2">
        <f t="shared" si="527"/>
        <v>500</v>
      </c>
      <c r="FZ63" s="2">
        <f t="shared" si="527"/>
        <v>500</v>
      </c>
      <c r="GA63" s="2">
        <f t="shared" si="526"/>
        <v>500</v>
      </c>
      <c r="GB63" s="2">
        <f t="shared" si="526"/>
        <v>500</v>
      </c>
      <c r="GC63" s="2">
        <f t="shared" si="526"/>
        <v>500</v>
      </c>
      <c r="GD63" s="2">
        <f t="shared" si="526"/>
        <v>500</v>
      </c>
      <c r="GE63" s="2">
        <f t="shared" si="526"/>
        <v>500</v>
      </c>
      <c r="GF63" s="2">
        <f t="shared" si="526"/>
        <v>500</v>
      </c>
      <c r="GG63" s="2">
        <f t="shared" si="526"/>
        <v>500</v>
      </c>
      <c r="GH63" s="2">
        <f t="shared" si="526"/>
        <v>500</v>
      </c>
      <c r="GI63" s="2">
        <f t="shared" si="526"/>
        <v>500</v>
      </c>
      <c r="GJ63" s="2">
        <f t="shared" si="526"/>
        <v>500</v>
      </c>
      <c r="GK63" s="2">
        <f t="shared" si="526"/>
        <v>500</v>
      </c>
      <c r="GL63" s="2">
        <f t="shared" si="526"/>
        <v>500</v>
      </c>
      <c r="GM63" s="2">
        <f t="shared" si="403"/>
        <v>500</v>
      </c>
      <c r="GN63" s="2">
        <f t="shared" si="403"/>
        <v>500</v>
      </c>
      <c r="GO63" s="2">
        <f t="shared" si="403"/>
        <v>500</v>
      </c>
      <c r="GP63" s="2">
        <f t="shared" si="403"/>
        <v>500</v>
      </c>
      <c r="GQ63" s="2">
        <f t="shared" si="403"/>
        <v>500</v>
      </c>
      <c r="GR63" s="2">
        <f t="shared" si="403"/>
        <v>500</v>
      </c>
      <c r="GS63" s="2">
        <f t="shared" si="403"/>
        <v>500</v>
      </c>
      <c r="GT63" s="2">
        <f t="shared" si="403"/>
        <v>500</v>
      </c>
      <c r="GU63" s="2">
        <f t="shared" si="495"/>
        <v>500</v>
      </c>
      <c r="GV63" s="2">
        <f t="shared" si="496"/>
        <v>500</v>
      </c>
      <c r="GW63" s="2">
        <f t="shared" si="497"/>
        <v>500</v>
      </c>
      <c r="GX63" s="2">
        <f t="shared" si="498"/>
        <v>500</v>
      </c>
      <c r="GY63" s="2">
        <f t="shared" si="499"/>
        <v>500</v>
      </c>
      <c r="GZ63" s="2">
        <f t="shared" si="500"/>
        <v>500</v>
      </c>
      <c r="HA63" s="2">
        <f t="shared" si="501"/>
        <v>500</v>
      </c>
      <c r="HB63" s="2">
        <f t="shared" si="502"/>
        <v>500</v>
      </c>
      <c r="HD63" s="2">
        <f t="shared" si="503"/>
        <v>0</v>
      </c>
      <c r="HE63" s="2">
        <f t="shared" si="504"/>
        <v>0</v>
      </c>
      <c r="HF63" s="20">
        <f t="shared" ca="1" si="505"/>
        <v>0</v>
      </c>
      <c r="HG63" t="e">
        <f t="shared" si="397"/>
        <v>#REF!</v>
      </c>
      <c r="HH63"/>
      <c r="HI63" s="2" t="str">
        <f t="shared" si="506"/>
        <v>除外</v>
      </c>
      <c r="HJ63" s="35" t="e">
        <f t="shared" si="163"/>
        <v>#REF!</v>
      </c>
      <c r="HK63" s="35" t="e">
        <f t="shared" si="164"/>
        <v>#REF!</v>
      </c>
      <c r="HL63" s="35" t="e">
        <f t="shared" si="165"/>
        <v>#REF!</v>
      </c>
      <c r="HM63" s="35" t="e">
        <f t="shared" si="507"/>
        <v>#REF!</v>
      </c>
      <c r="HN63" s="146" t="e">
        <f t="shared" ca="1" si="508"/>
        <v>#REF!</v>
      </c>
      <c r="HO63" s="2" t="str">
        <f t="shared" si="398"/>
        <v/>
      </c>
      <c r="HP63" s="2" t="str">
        <f t="shared" si="169"/>
        <v/>
      </c>
      <c r="HQ63" s="2">
        <f t="shared" si="509"/>
        <v>0</v>
      </c>
      <c r="HR63" s="37">
        <f t="shared" si="399"/>
        <v>11500</v>
      </c>
      <c r="HS63" s="43" t="str">
        <f t="shared" si="510"/>
        <v>資格基準未達</v>
      </c>
      <c r="HT63" s="21" t="str">
        <f t="shared" ca="1" si="511"/>
        <v>強化会参加数不足</v>
      </c>
      <c r="HU63" s="43">
        <f t="shared" si="512"/>
        <v>13500</v>
      </c>
      <c r="HV63" s="43">
        <f t="shared" si="174"/>
        <v>13500</v>
      </c>
      <c r="HW63" s="2" t="str">
        <f t="shared" si="56"/>
        <v/>
      </c>
      <c r="HX63" s="146" t="str">
        <f t="shared" si="175"/>
        <v/>
      </c>
      <c r="HY63" s="63">
        <f t="shared" si="176"/>
        <v>500</v>
      </c>
      <c r="HZ63" s="139">
        <f>SMALL(($EI63:$EK63,$EM63:$FJ63),HZ$4)</f>
        <v>500</v>
      </c>
      <c r="IA63" s="139">
        <f>SMALL(($EI63:$EK63,$EM63:$FJ63),IA$4)</f>
        <v>500</v>
      </c>
      <c r="IB63" s="139">
        <f>SMALL(($EI63:$EK63,$EM63:$FJ63),IB$4)</f>
        <v>500</v>
      </c>
      <c r="IC63" s="139">
        <f>SMALL(($EI63:$EK63,$EM63:$FJ63),IC$4)</f>
        <v>500</v>
      </c>
      <c r="ID63" s="139">
        <f>SMALL(($EI63:$EK63,$EM63:$FJ63),ID$4)</f>
        <v>500</v>
      </c>
      <c r="IE63" s="139">
        <f t="shared" si="404"/>
        <v>500</v>
      </c>
      <c r="IF63" s="139">
        <f t="shared" si="404"/>
        <v>500</v>
      </c>
      <c r="IH63" s="2" t="str">
        <f t="shared" si="178"/>
        <v/>
      </c>
      <c r="IJ63" s="2" t="str">
        <f t="shared" si="513"/>
        <v>除外</v>
      </c>
      <c r="IK63" s="35" t="e">
        <f t="shared" si="525"/>
        <v>#REF!</v>
      </c>
      <c r="IL63" s="35" t="e">
        <f t="shared" si="181"/>
        <v>#REF!</v>
      </c>
      <c r="IM63" s="2" t="e">
        <f t="shared" si="182"/>
        <v>#REF!</v>
      </c>
      <c r="IN63" s="35" t="e">
        <f t="shared" ca="1" si="514"/>
        <v>#REF!</v>
      </c>
      <c r="IO63" s="146" t="e">
        <f t="shared" ca="1" si="515"/>
        <v>#REF!</v>
      </c>
      <c r="IP63" s="2" t="str">
        <f t="shared" si="401"/>
        <v/>
      </c>
      <c r="IQ63" s="2" t="str">
        <f t="shared" si="185"/>
        <v/>
      </c>
      <c r="IR63" s="2">
        <f t="shared" si="516"/>
        <v>0</v>
      </c>
      <c r="IS63" s="36">
        <f t="shared" si="402"/>
        <v>11500</v>
      </c>
      <c r="IT63" s="2" t="str">
        <f t="shared" si="517"/>
        <v>資格基準未達</v>
      </c>
      <c r="IU63" s="21" t="str">
        <f t="shared" ca="1" si="518"/>
        <v>強化会参加数不足</v>
      </c>
      <c r="IV63" s="37">
        <f t="shared" si="519"/>
        <v>13500</v>
      </c>
      <c r="IW63" s="43">
        <f t="shared" si="190"/>
        <v>13500</v>
      </c>
      <c r="IX63" s="141" t="str">
        <f t="shared" si="520"/>
        <v/>
      </c>
      <c r="IY63" s="141" t="str">
        <f t="shared" si="242"/>
        <v/>
      </c>
      <c r="IZ63" s="146" t="str">
        <f t="shared" si="192"/>
        <v/>
      </c>
      <c r="JA63" s="2" t="str">
        <f t="shared" si="193"/>
        <v/>
      </c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160" t="e">
        <f t="shared" si="391"/>
        <v>#REF!</v>
      </c>
      <c r="JM63" s="185" t="e">
        <f t="shared" si="392"/>
        <v>#REF!</v>
      </c>
      <c r="JN63" s="163" t="e">
        <f t="shared" si="393"/>
        <v>#REF!</v>
      </c>
      <c r="JO63" s="185" t="e">
        <f t="shared" si="394"/>
        <v>#REF!</v>
      </c>
      <c r="JP63" s="162" t="e">
        <f t="shared" si="381"/>
        <v>#N/A</v>
      </c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</row>
    <row r="64" spans="1:289" ht="17.25" hidden="1" x14ac:dyDescent="0.35">
      <c r="A64" s="4"/>
      <c r="B64" s="16"/>
      <c r="C64" s="16"/>
      <c r="D64" s="17"/>
      <c r="E64" s="50"/>
      <c r="F64" s="50"/>
      <c r="G64" s="1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5"/>
      <c r="AX64" s="12">
        <f t="shared" si="429"/>
        <v>0</v>
      </c>
      <c r="AY64" s="20">
        <f t="shared" si="430"/>
        <v>0</v>
      </c>
      <c r="AZ64" s="20">
        <f t="shared" si="431"/>
        <v>0</v>
      </c>
      <c r="BA64" s="20">
        <f t="shared" si="432"/>
        <v>0</v>
      </c>
      <c r="BB64" s="20">
        <f t="shared" si="433"/>
        <v>0</v>
      </c>
      <c r="BC64" s="20">
        <f t="shared" si="434"/>
        <v>0</v>
      </c>
      <c r="BD64" s="20">
        <f t="shared" si="435"/>
        <v>0</v>
      </c>
      <c r="BE64" s="20">
        <f t="shared" si="436"/>
        <v>0</v>
      </c>
      <c r="BF64" s="20">
        <f t="shared" si="437"/>
        <v>0</v>
      </c>
      <c r="BG64" s="20">
        <f t="shared" si="438"/>
        <v>0</v>
      </c>
      <c r="BH64" s="20">
        <f t="shared" si="439"/>
        <v>0</v>
      </c>
      <c r="BI64" s="20">
        <f t="shared" si="440"/>
        <v>0</v>
      </c>
      <c r="BJ64" s="20">
        <f t="shared" si="441"/>
        <v>0</v>
      </c>
      <c r="BK64" s="20">
        <f t="shared" si="442"/>
        <v>0</v>
      </c>
      <c r="BL64" s="20">
        <f t="shared" si="443"/>
        <v>0</v>
      </c>
      <c r="BM64" s="20">
        <f t="shared" si="444"/>
        <v>0</v>
      </c>
      <c r="BN64" s="20">
        <f t="shared" si="445"/>
        <v>0</v>
      </c>
      <c r="BO64" s="20">
        <f t="shared" si="446"/>
        <v>0</v>
      </c>
      <c r="BP64" s="20">
        <f t="shared" si="447"/>
        <v>0</v>
      </c>
      <c r="BQ64" s="20">
        <f t="shared" si="448"/>
        <v>0</v>
      </c>
      <c r="BR64" s="20">
        <f t="shared" si="449"/>
        <v>0</v>
      </c>
      <c r="BS64" s="20">
        <f t="shared" si="450"/>
        <v>0</v>
      </c>
      <c r="BT64" s="20">
        <f t="shared" si="451"/>
        <v>0</v>
      </c>
      <c r="BU64" s="20">
        <f t="shared" si="452"/>
        <v>0</v>
      </c>
      <c r="BV64" s="20">
        <f t="shared" si="453"/>
        <v>0</v>
      </c>
      <c r="BW64" s="20">
        <f t="shared" si="454"/>
        <v>0</v>
      </c>
      <c r="BX64" s="20">
        <f t="shared" si="455"/>
        <v>0</v>
      </c>
      <c r="BY64" s="20">
        <f t="shared" si="456"/>
        <v>0</v>
      </c>
      <c r="BZ64" s="20">
        <f t="shared" si="457"/>
        <v>0</v>
      </c>
      <c r="CA64" s="20">
        <f t="shared" si="458"/>
        <v>0</v>
      </c>
      <c r="CB64" s="20">
        <f t="shared" si="459"/>
        <v>0</v>
      </c>
      <c r="CC64" s="20">
        <f t="shared" si="460"/>
        <v>0</v>
      </c>
      <c r="CD64" s="20">
        <f t="shared" si="461"/>
        <v>0</v>
      </c>
      <c r="CE64" s="20">
        <f t="shared" si="462"/>
        <v>0</v>
      </c>
      <c r="CF64" s="20">
        <f t="shared" si="463"/>
        <v>0</v>
      </c>
      <c r="CG64" s="20">
        <f t="shared" si="464"/>
        <v>0</v>
      </c>
      <c r="CH64" s="20">
        <f t="shared" si="465"/>
        <v>0</v>
      </c>
      <c r="CI64" s="20">
        <f t="shared" si="100"/>
        <v>0</v>
      </c>
      <c r="CJ64" s="20">
        <f t="shared" si="101"/>
        <v>0</v>
      </c>
      <c r="CK64" s="20">
        <f t="shared" si="102"/>
        <v>0</v>
      </c>
      <c r="CL64" s="20">
        <f t="shared" si="103"/>
        <v>0</v>
      </c>
      <c r="CM64" s="2">
        <f t="shared" si="522"/>
        <v>500</v>
      </c>
      <c r="CN64" s="2">
        <f t="shared" si="522"/>
        <v>500</v>
      </c>
      <c r="CO64" s="2">
        <f t="shared" si="522"/>
        <v>500</v>
      </c>
      <c r="CP64" s="2">
        <f t="shared" si="522"/>
        <v>500</v>
      </c>
      <c r="CQ64" s="2">
        <f t="shared" si="522"/>
        <v>500</v>
      </c>
      <c r="CR64" s="2">
        <f t="shared" si="522"/>
        <v>500</v>
      </c>
      <c r="CS64" s="2">
        <f t="shared" si="522"/>
        <v>500</v>
      </c>
      <c r="CT64" s="2">
        <f t="shared" si="522"/>
        <v>500</v>
      </c>
      <c r="CU64" s="2">
        <f t="shared" si="522"/>
        <v>500</v>
      </c>
      <c r="CV64" s="2">
        <f t="shared" si="522"/>
        <v>500</v>
      </c>
      <c r="CW64" s="2">
        <f t="shared" si="523"/>
        <v>500</v>
      </c>
      <c r="CX64" s="2">
        <f t="shared" si="523"/>
        <v>500</v>
      </c>
      <c r="CY64" s="2">
        <f t="shared" si="523"/>
        <v>500</v>
      </c>
      <c r="CZ64" s="2">
        <f t="shared" si="523"/>
        <v>500</v>
      </c>
      <c r="DA64" s="2">
        <f t="shared" si="523"/>
        <v>500</v>
      </c>
      <c r="DB64" s="2">
        <f t="shared" si="523"/>
        <v>500</v>
      </c>
      <c r="DC64" s="2">
        <f t="shared" si="523"/>
        <v>500</v>
      </c>
      <c r="DD64" s="2">
        <f t="shared" si="523"/>
        <v>500</v>
      </c>
      <c r="DE64" s="2">
        <f t="shared" si="523"/>
        <v>500</v>
      </c>
      <c r="DF64" s="2">
        <f t="shared" si="523"/>
        <v>500</v>
      </c>
      <c r="DG64" s="2">
        <f t="shared" si="524"/>
        <v>500</v>
      </c>
      <c r="DH64" s="2">
        <f t="shared" si="524"/>
        <v>500</v>
      </c>
      <c r="DI64" s="2">
        <f t="shared" si="524"/>
        <v>500</v>
      </c>
      <c r="DJ64" s="2">
        <f t="shared" si="524"/>
        <v>500</v>
      </c>
      <c r="DK64" s="2">
        <f t="shared" si="524"/>
        <v>500</v>
      </c>
      <c r="DL64" s="2">
        <f t="shared" si="524"/>
        <v>500</v>
      </c>
      <c r="DM64" s="2">
        <f t="shared" si="524"/>
        <v>500</v>
      </c>
      <c r="DN64" s="2">
        <f t="shared" si="524"/>
        <v>500</v>
      </c>
      <c r="DO64" s="2">
        <f t="shared" si="524"/>
        <v>500</v>
      </c>
      <c r="DP64" s="2">
        <f t="shared" si="524"/>
        <v>500</v>
      </c>
      <c r="DQ64" s="62">
        <f t="shared" si="104"/>
        <v>2500</v>
      </c>
      <c r="DR64" s="62">
        <f t="shared" si="105"/>
        <v>500</v>
      </c>
      <c r="DS64" s="62">
        <f t="shared" si="106"/>
        <v>1000</v>
      </c>
      <c r="DT64" s="62">
        <f t="shared" si="107"/>
        <v>500</v>
      </c>
      <c r="DU64" s="21">
        <f t="shared" si="108"/>
        <v>500</v>
      </c>
      <c r="DV64" s="2">
        <f t="shared" si="109"/>
        <v>0</v>
      </c>
      <c r="DW64" s="2">
        <f t="shared" si="110"/>
        <v>0</v>
      </c>
      <c r="DX64" s="2">
        <f t="shared" si="111"/>
        <v>0</v>
      </c>
      <c r="DY64" s="2">
        <f t="shared" si="112"/>
        <v>0</v>
      </c>
      <c r="DZ64" s="2">
        <f t="shared" si="113"/>
        <v>0</v>
      </c>
      <c r="EA64" s="2">
        <f t="shared" si="114"/>
        <v>0</v>
      </c>
      <c r="EB64" s="2">
        <f t="shared" si="115"/>
        <v>0</v>
      </c>
      <c r="EC64" s="2">
        <f t="shared" si="116"/>
        <v>0</v>
      </c>
      <c r="ED64" s="21">
        <f t="shared" si="117"/>
        <v>500</v>
      </c>
      <c r="EE64" s="64">
        <f t="shared" si="118"/>
        <v>0</v>
      </c>
      <c r="EF64" s="42" t="str">
        <f t="shared" si="466"/>
        <v/>
      </c>
      <c r="EG64" s="144">
        <f t="shared" si="120"/>
        <v>1000</v>
      </c>
      <c r="EH64" s="22">
        <f t="shared" si="396"/>
        <v>1500</v>
      </c>
      <c r="EI64" s="2">
        <f t="shared" si="467"/>
        <v>500</v>
      </c>
      <c r="EJ64" s="2">
        <f t="shared" si="468"/>
        <v>500</v>
      </c>
      <c r="EK64" s="2">
        <f t="shared" si="469"/>
        <v>500</v>
      </c>
      <c r="EL64" s="2">
        <f t="shared" si="470"/>
        <v>500</v>
      </c>
      <c r="EM64" s="2">
        <f t="shared" si="471"/>
        <v>500</v>
      </c>
      <c r="EN64" s="2">
        <f t="shared" si="472"/>
        <v>500</v>
      </c>
      <c r="EO64" s="2">
        <f t="shared" si="473"/>
        <v>500</v>
      </c>
      <c r="EP64" s="2">
        <f t="shared" si="474"/>
        <v>500</v>
      </c>
      <c r="EQ64" s="2">
        <f t="shared" si="475"/>
        <v>500</v>
      </c>
      <c r="ER64" s="2">
        <f t="shared" si="476"/>
        <v>500</v>
      </c>
      <c r="ES64" s="2">
        <f t="shared" si="477"/>
        <v>500</v>
      </c>
      <c r="ET64" s="2">
        <f t="shared" si="478"/>
        <v>500</v>
      </c>
      <c r="EU64" s="2">
        <f t="shared" si="479"/>
        <v>500</v>
      </c>
      <c r="EV64" s="2">
        <f t="shared" si="480"/>
        <v>500</v>
      </c>
      <c r="EW64" s="2">
        <f t="shared" si="481"/>
        <v>500</v>
      </c>
      <c r="EX64" s="2">
        <f t="shared" si="482"/>
        <v>500</v>
      </c>
      <c r="EY64" s="2">
        <f t="shared" si="483"/>
        <v>500</v>
      </c>
      <c r="EZ64" s="2">
        <f t="shared" si="484"/>
        <v>500</v>
      </c>
      <c r="FA64" s="2">
        <f t="shared" si="485"/>
        <v>500</v>
      </c>
      <c r="FB64" s="2">
        <f t="shared" si="486"/>
        <v>500</v>
      </c>
      <c r="FC64" s="2">
        <f t="shared" si="487"/>
        <v>500</v>
      </c>
      <c r="FD64" s="2">
        <f t="shared" si="488"/>
        <v>500</v>
      </c>
      <c r="FE64" s="2">
        <f t="shared" si="489"/>
        <v>500</v>
      </c>
      <c r="FF64" s="2">
        <f t="shared" si="490"/>
        <v>500</v>
      </c>
      <c r="FG64" s="2">
        <f t="shared" si="491"/>
        <v>500</v>
      </c>
      <c r="FH64" s="2">
        <f t="shared" si="492"/>
        <v>500</v>
      </c>
      <c r="FI64" s="2">
        <f t="shared" si="493"/>
        <v>500</v>
      </c>
      <c r="FJ64" s="2">
        <f t="shared" si="494"/>
        <v>500</v>
      </c>
      <c r="FK64" s="2">
        <f t="shared" si="527"/>
        <v>500</v>
      </c>
      <c r="FL64" s="2">
        <f t="shared" si="527"/>
        <v>500</v>
      </c>
      <c r="FM64" s="2">
        <f t="shared" si="527"/>
        <v>500</v>
      </c>
      <c r="FN64" s="2">
        <f t="shared" si="527"/>
        <v>500</v>
      </c>
      <c r="FO64" s="2">
        <f t="shared" si="527"/>
        <v>500</v>
      </c>
      <c r="FP64" s="2">
        <f t="shared" si="527"/>
        <v>500</v>
      </c>
      <c r="FQ64" s="2">
        <f t="shared" si="527"/>
        <v>500</v>
      </c>
      <c r="FR64" s="2">
        <f t="shared" si="527"/>
        <v>500</v>
      </c>
      <c r="FS64" s="2">
        <f t="shared" si="527"/>
        <v>500</v>
      </c>
      <c r="FT64" s="2">
        <f t="shared" si="527"/>
        <v>500</v>
      </c>
      <c r="FU64" s="2">
        <f t="shared" si="527"/>
        <v>500</v>
      </c>
      <c r="FV64" s="2">
        <f t="shared" si="527"/>
        <v>500</v>
      </c>
      <c r="FW64" s="2">
        <f t="shared" si="527"/>
        <v>500</v>
      </c>
      <c r="FX64" s="2">
        <f t="shared" si="527"/>
        <v>500</v>
      </c>
      <c r="FY64" s="2">
        <f t="shared" si="527"/>
        <v>500</v>
      </c>
      <c r="FZ64" s="2">
        <f t="shared" si="527"/>
        <v>500</v>
      </c>
      <c r="GA64" s="2">
        <f t="shared" si="526"/>
        <v>500</v>
      </c>
      <c r="GB64" s="2">
        <f t="shared" si="526"/>
        <v>500</v>
      </c>
      <c r="GC64" s="2">
        <f t="shared" si="526"/>
        <v>500</v>
      </c>
      <c r="GD64" s="2">
        <f t="shared" si="526"/>
        <v>500</v>
      </c>
      <c r="GE64" s="2">
        <f t="shared" si="526"/>
        <v>500</v>
      </c>
      <c r="GF64" s="2">
        <f t="shared" si="526"/>
        <v>500</v>
      </c>
      <c r="GG64" s="2">
        <f t="shared" si="526"/>
        <v>500</v>
      </c>
      <c r="GH64" s="2">
        <f t="shared" si="526"/>
        <v>500</v>
      </c>
      <c r="GI64" s="2">
        <f t="shared" si="526"/>
        <v>500</v>
      </c>
      <c r="GJ64" s="2">
        <f t="shared" si="526"/>
        <v>500</v>
      </c>
      <c r="GK64" s="2">
        <f t="shared" si="526"/>
        <v>500</v>
      </c>
      <c r="GL64" s="2">
        <f t="shared" si="526"/>
        <v>500</v>
      </c>
      <c r="GM64" s="2">
        <f t="shared" si="403"/>
        <v>500</v>
      </c>
      <c r="GN64" s="2">
        <f t="shared" si="403"/>
        <v>500</v>
      </c>
      <c r="GO64" s="2">
        <f t="shared" si="403"/>
        <v>500</v>
      </c>
      <c r="GP64" s="2">
        <f t="shared" si="403"/>
        <v>500</v>
      </c>
      <c r="GQ64" s="2">
        <f t="shared" si="403"/>
        <v>500</v>
      </c>
      <c r="GR64" s="2">
        <f t="shared" si="403"/>
        <v>500</v>
      </c>
      <c r="GS64" s="2">
        <f t="shared" si="403"/>
        <v>500</v>
      </c>
      <c r="GT64" s="2">
        <f t="shared" si="403"/>
        <v>500</v>
      </c>
      <c r="GU64" s="2">
        <f t="shared" si="495"/>
        <v>500</v>
      </c>
      <c r="GV64" s="2">
        <f t="shared" si="496"/>
        <v>500</v>
      </c>
      <c r="GW64" s="2">
        <f t="shared" si="497"/>
        <v>500</v>
      </c>
      <c r="GX64" s="2">
        <f t="shared" si="498"/>
        <v>500</v>
      </c>
      <c r="GY64" s="2">
        <f t="shared" si="499"/>
        <v>500</v>
      </c>
      <c r="GZ64" s="2">
        <f t="shared" si="500"/>
        <v>500</v>
      </c>
      <c r="HA64" s="2">
        <f t="shared" si="501"/>
        <v>500</v>
      </c>
      <c r="HB64" s="2">
        <f t="shared" si="502"/>
        <v>500</v>
      </c>
      <c r="HD64" s="2">
        <f t="shared" si="503"/>
        <v>0</v>
      </c>
      <c r="HE64" s="2">
        <f t="shared" si="504"/>
        <v>0</v>
      </c>
      <c r="HF64" s="20">
        <f t="shared" ca="1" si="505"/>
        <v>0</v>
      </c>
      <c r="HG64" t="e">
        <f t="shared" si="397"/>
        <v>#REF!</v>
      </c>
      <c r="HH64"/>
      <c r="HI64" s="2" t="str">
        <f t="shared" si="506"/>
        <v>除外</v>
      </c>
      <c r="HJ64" s="35" t="e">
        <f t="shared" si="163"/>
        <v>#REF!</v>
      </c>
      <c r="HK64" s="35" t="e">
        <f t="shared" si="164"/>
        <v>#REF!</v>
      </c>
      <c r="HL64" s="35" t="e">
        <f t="shared" si="165"/>
        <v>#REF!</v>
      </c>
      <c r="HM64" s="35" t="e">
        <f t="shared" si="507"/>
        <v>#REF!</v>
      </c>
      <c r="HN64" s="146" t="e">
        <f t="shared" ca="1" si="508"/>
        <v>#REF!</v>
      </c>
      <c r="HO64" s="2" t="str">
        <f t="shared" si="398"/>
        <v/>
      </c>
      <c r="HP64" s="2" t="str">
        <f t="shared" si="169"/>
        <v/>
      </c>
      <c r="HQ64" s="2">
        <f t="shared" si="509"/>
        <v>0</v>
      </c>
      <c r="HR64" s="37">
        <f t="shared" si="399"/>
        <v>11500</v>
      </c>
      <c r="HS64" s="43" t="str">
        <f t="shared" si="510"/>
        <v>資格基準未達</v>
      </c>
      <c r="HT64" s="21" t="str">
        <f t="shared" ca="1" si="511"/>
        <v>強化会参加数不足</v>
      </c>
      <c r="HU64" s="43">
        <f t="shared" si="512"/>
        <v>13500</v>
      </c>
      <c r="HV64" s="43">
        <f t="shared" si="174"/>
        <v>13500</v>
      </c>
      <c r="HW64" s="2" t="str">
        <f t="shared" si="56"/>
        <v/>
      </c>
      <c r="HX64" s="146" t="str">
        <f t="shared" si="175"/>
        <v/>
      </c>
      <c r="HY64" s="63">
        <f t="shared" si="176"/>
        <v>500</v>
      </c>
      <c r="HZ64" s="139">
        <f>SMALL(($EI64:$EK64,$EM64:$FJ64),HZ$4)</f>
        <v>500</v>
      </c>
      <c r="IA64" s="139">
        <f>SMALL(($EI64:$EK64,$EM64:$FJ64),IA$4)</f>
        <v>500</v>
      </c>
      <c r="IB64" s="139">
        <f>SMALL(($EI64:$EK64,$EM64:$FJ64),IB$4)</f>
        <v>500</v>
      </c>
      <c r="IC64" s="139">
        <f>SMALL(($EI64:$EK64,$EM64:$FJ64),IC$4)</f>
        <v>500</v>
      </c>
      <c r="ID64" s="139">
        <f>SMALL(($EI64:$EK64,$EM64:$FJ64),ID$4)</f>
        <v>500</v>
      </c>
      <c r="IE64" s="139">
        <f t="shared" si="404"/>
        <v>500</v>
      </c>
      <c r="IF64" s="139">
        <f t="shared" si="404"/>
        <v>500</v>
      </c>
      <c r="IH64" s="2" t="str">
        <f t="shared" si="178"/>
        <v/>
      </c>
      <c r="IJ64" s="2" t="str">
        <f t="shared" si="513"/>
        <v>除外</v>
      </c>
      <c r="IK64" s="35" t="e">
        <f t="shared" si="525"/>
        <v>#REF!</v>
      </c>
      <c r="IL64" s="35" t="e">
        <f t="shared" si="181"/>
        <v>#REF!</v>
      </c>
      <c r="IM64" s="2" t="e">
        <f t="shared" si="182"/>
        <v>#REF!</v>
      </c>
      <c r="IN64" s="35" t="e">
        <f t="shared" ca="1" si="514"/>
        <v>#REF!</v>
      </c>
      <c r="IO64" s="146" t="e">
        <f t="shared" ca="1" si="515"/>
        <v>#REF!</v>
      </c>
      <c r="IP64" s="2" t="str">
        <f t="shared" si="401"/>
        <v/>
      </c>
      <c r="IQ64" s="2" t="str">
        <f t="shared" si="185"/>
        <v/>
      </c>
      <c r="IR64" s="2">
        <f t="shared" si="516"/>
        <v>0</v>
      </c>
      <c r="IS64" s="36">
        <f t="shared" si="402"/>
        <v>11500</v>
      </c>
      <c r="IT64" s="2" t="str">
        <f t="shared" si="517"/>
        <v>資格基準未達</v>
      </c>
      <c r="IU64" s="21" t="str">
        <f t="shared" ca="1" si="518"/>
        <v>強化会参加数不足</v>
      </c>
      <c r="IV64" s="37">
        <f t="shared" si="519"/>
        <v>13500</v>
      </c>
      <c r="IW64" s="43">
        <f t="shared" si="190"/>
        <v>13500</v>
      </c>
      <c r="IX64" s="141" t="str">
        <f t="shared" si="520"/>
        <v/>
      </c>
      <c r="IY64" s="141" t="str">
        <f t="shared" si="242"/>
        <v/>
      </c>
      <c r="IZ64" s="146" t="str">
        <f t="shared" si="192"/>
        <v/>
      </c>
      <c r="JA64" s="2" t="str">
        <f t="shared" si="193"/>
        <v/>
      </c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160" t="e">
        <f t="shared" si="391"/>
        <v>#REF!</v>
      </c>
      <c r="JM64" s="185" t="e">
        <f t="shared" si="392"/>
        <v>#REF!</v>
      </c>
      <c r="JN64" s="163" t="e">
        <f t="shared" si="393"/>
        <v>#REF!</v>
      </c>
      <c r="JO64" s="185" t="e">
        <f t="shared" si="394"/>
        <v>#REF!</v>
      </c>
      <c r="JP64" s="162" t="e">
        <f t="shared" si="381"/>
        <v>#N/A</v>
      </c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</row>
    <row r="65" spans="1:289" x14ac:dyDescent="0.35">
      <c r="A65" s="4"/>
      <c r="B65" s="16"/>
      <c r="C65" s="16"/>
      <c r="D65" s="17"/>
      <c r="E65" s="50"/>
      <c r="F65" s="50"/>
      <c r="G65" s="1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19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38"/>
      <c r="IW65" s="38"/>
      <c r="IX65" s="38"/>
      <c r="IY65" s="38"/>
      <c r="IZ65" s="38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</row>
    <row r="66" spans="1:289" x14ac:dyDescent="0.35">
      <c r="A66" s="4"/>
      <c r="B66" s="16"/>
      <c r="C66" s="16"/>
      <c r="D66" s="17"/>
      <c r="E66" s="50"/>
      <c r="F66" s="50"/>
      <c r="G66" s="1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19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38"/>
      <c r="IW66" s="38"/>
      <c r="IX66" s="38"/>
      <c r="IY66" s="38"/>
      <c r="IZ66" s="38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</row>
    <row r="67" spans="1:289" x14ac:dyDescent="0.35">
      <c r="A67" s="4"/>
      <c r="B67" s="16"/>
      <c r="C67" s="16"/>
      <c r="D67" s="17"/>
      <c r="E67" s="50"/>
      <c r="F67" s="50"/>
      <c r="G67" s="1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19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38"/>
      <c r="IW67" s="38"/>
      <c r="IX67" s="38"/>
      <c r="IY67" s="38"/>
      <c r="IZ67" s="38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</row>
    <row r="68" spans="1:289" x14ac:dyDescent="0.35">
      <c r="A68" s="4"/>
      <c r="B68" s="16"/>
      <c r="C68" s="16"/>
      <c r="D68" s="17"/>
      <c r="E68" s="50"/>
      <c r="F68" s="50"/>
      <c r="G68" s="1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19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38"/>
      <c r="IW68" s="38"/>
      <c r="IX68" s="38"/>
      <c r="IY68" s="38"/>
      <c r="IZ68" s="38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</row>
    <row r="69" spans="1:289" x14ac:dyDescent="0.35">
      <c r="A69" s="4"/>
      <c r="B69" s="16"/>
      <c r="C69" s="16"/>
      <c r="D69" s="17"/>
      <c r="E69" s="50"/>
      <c r="F69" s="50"/>
      <c r="G69" s="1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19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38"/>
      <c r="IW69" s="38"/>
      <c r="IX69" s="38"/>
      <c r="IY69" s="38"/>
      <c r="IZ69" s="38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</row>
    <row r="70" spans="1:289" x14ac:dyDescent="0.35">
      <c r="A70" s="4"/>
      <c r="B70" s="16"/>
      <c r="C70" s="16"/>
      <c r="D70" s="17"/>
      <c r="E70" s="50"/>
      <c r="F70" s="50"/>
      <c r="G70" s="1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19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38"/>
      <c r="IW70" s="38"/>
      <c r="IX70" s="38"/>
      <c r="IY70" s="38"/>
      <c r="IZ70" s="38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</row>
    <row r="71" spans="1:289" x14ac:dyDescent="0.35">
      <c r="A71" s="4"/>
      <c r="B71" s="16"/>
      <c r="C71" s="16"/>
      <c r="D71" s="17"/>
      <c r="E71" s="50"/>
      <c r="F71" s="50"/>
      <c r="G71" s="1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19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38"/>
      <c r="IW71" s="38"/>
      <c r="IX71" s="38"/>
      <c r="IY71" s="38"/>
      <c r="IZ71" s="38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</row>
    <row r="72" spans="1:289" x14ac:dyDescent="0.35">
      <c r="A72" s="4"/>
      <c r="B72" s="16"/>
      <c r="C72" s="16"/>
      <c r="D72" s="17"/>
      <c r="E72" s="50"/>
      <c r="F72" s="50"/>
      <c r="G72" s="1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19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38"/>
      <c r="IW72" s="38"/>
      <c r="IX72" s="38"/>
      <c r="IY72" s="38"/>
      <c r="IZ72" s="38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</row>
    <row r="73" spans="1:289" x14ac:dyDescent="0.35">
      <c r="A73" s="4"/>
      <c r="B73" s="16"/>
      <c r="C73" s="16"/>
      <c r="D73" s="17"/>
      <c r="E73" s="50"/>
      <c r="F73" s="50"/>
      <c r="G73" s="1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19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38"/>
      <c r="IW73" s="38"/>
      <c r="IX73" s="38"/>
      <c r="IY73" s="38"/>
      <c r="IZ73" s="38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</row>
    <row r="74" spans="1:289" x14ac:dyDescent="0.35">
      <c r="A74" s="4"/>
      <c r="B74" s="16"/>
      <c r="C74" s="16"/>
      <c r="D74" s="17"/>
      <c r="E74" s="50"/>
      <c r="F74" s="50"/>
      <c r="G74" s="1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19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38"/>
      <c r="IW74" s="38"/>
      <c r="IX74" s="38"/>
      <c r="IY74" s="38"/>
      <c r="IZ74" s="38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</row>
    <row r="75" spans="1:289" x14ac:dyDescent="0.35">
      <c r="A75" s="4"/>
      <c r="B75" s="16"/>
      <c r="C75" s="16"/>
      <c r="D75" s="17"/>
      <c r="E75" s="50"/>
      <c r="F75" s="50"/>
      <c r="G75" s="1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19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38"/>
      <c r="IW75" s="38"/>
      <c r="IX75" s="38"/>
      <c r="IY75" s="38"/>
      <c r="IZ75" s="38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</row>
    <row r="76" spans="1:289" x14ac:dyDescent="0.35">
      <c r="A76" s="4"/>
      <c r="B76" s="16"/>
      <c r="C76" s="16"/>
      <c r="D76" s="17"/>
      <c r="E76" s="50"/>
      <c r="F76" s="50"/>
      <c r="G76" s="1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19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38"/>
      <c r="IW76" s="38"/>
      <c r="IX76" s="38"/>
      <c r="IY76" s="38"/>
      <c r="IZ76" s="38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</row>
    <row r="77" spans="1:289" x14ac:dyDescent="0.35">
      <c r="A77" s="4"/>
      <c r="B77" s="16"/>
      <c r="C77" s="16"/>
      <c r="D77" s="17"/>
      <c r="E77" s="50"/>
      <c r="F77" s="50"/>
      <c r="G77" s="1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19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38"/>
      <c r="IW77" s="38"/>
      <c r="IX77" s="38"/>
      <c r="IY77" s="38"/>
      <c r="IZ77" s="38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</row>
    <row r="78" spans="1:289" x14ac:dyDescent="0.35">
      <c r="A78" s="4"/>
      <c r="B78" s="16"/>
      <c r="C78" s="16"/>
      <c r="D78" s="17"/>
      <c r="E78" s="50"/>
      <c r="F78" s="50"/>
      <c r="G78" s="1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19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38"/>
      <c r="IW78" s="38"/>
      <c r="IX78" s="38"/>
      <c r="IY78" s="38"/>
      <c r="IZ78" s="38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</row>
    <row r="79" spans="1:289" x14ac:dyDescent="0.35">
      <c r="A79" s="4"/>
      <c r="B79" s="16"/>
      <c r="C79" s="16"/>
      <c r="D79" s="17"/>
      <c r="E79" s="50"/>
      <c r="F79" s="50"/>
      <c r="G79" s="1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19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38"/>
      <c r="IW79" s="38"/>
      <c r="IX79" s="38"/>
      <c r="IY79" s="38"/>
      <c r="IZ79" s="38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</row>
    <row r="80" spans="1:289" x14ac:dyDescent="0.35">
      <c r="A80" s="4"/>
      <c r="B80" s="16"/>
      <c r="C80" s="16"/>
      <c r="D80" s="17"/>
      <c r="E80" s="50"/>
      <c r="F80" s="50"/>
      <c r="G80" s="1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19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38"/>
      <c r="IW80" s="38"/>
      <c r="IX80" s="38"/>
      <c r="IY80" s="38"/>
      <c r="IZ80" s="38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</row>
    <row r="81" spans="1:289" x14ac:dyDescent="0.35">
      <c r="A81" s="4"/>
      <c r="B81" s="16"/>
      <c r="C81" s="16"/>
      <c r="D81" s="17"/>
      <c r="E81" s="50"/>
      <c r="F81" s="50"/>
      <c r="G81" s="1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19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38"/>
      <c r="IW81" s="38"/>
      <c r="IX81" s="38"/>
      <c r="IY81" s="38"/>
      <c r="IZ81" s="38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</row>
    <row r="82" spans="1:289" x14ac:dyDescent="0.35">
      <c r="A82" s="4"/>
      <c r="B82" s="16"/>
      <c r="C82" s="16"/>
      <c r="D82" s="17"/>
      <c r="E82" s="50"/>
      <c r="F82" s="50"/>
      <c r="G82" s="1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19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38"/>
      <c r="IW82" s="38"/>
      <c r="IX82" s="38"/>
      <c r="IY82" s="38"/>
      <c r="IZ82" s="38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</row>
    <row r="83" spans="1:289" x14ac:dyDescent="0.35">
      <c r="A83" s="4"/>
      <c r="B83" s="16"/>
      <c r="C83" s="16"/>
      <c r="D83" s="17"/>
      <c r="E83" s="50"/>
      <c r="F83" s="50"/>
      <c r="G83" s="1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19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38"/>
      <c r="IW83" s="38"/>
      <c r="IX83" s="38"/>
      <c r="IY83" s="38"/>
      <c r="IZ83" s="38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</row>
    <row r="84" spans="1:289" x14ac:dyDescent="0.35">
      <c r="A84" s="4"/>
      <c r="B84" s="16"/>
      <c r="C84" s="16"/>
      <c r="D84" s="17"/>
      <c r="E84" s="50"/>
      <c r="F84" s="50"/>
      <c r="G84" s="1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19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38"/>
      <c r="IW84" s="38"/>
      <c r="IX84" s="38"/>
      <c r="IY84" s="38"/>
      <c r="IZ84" s="38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</row>
    <row r="85" spans="1:289" x14ac:dyDescent="0.35">
      <c r="A85" s="4"/>
      <c r="B85" s="16"/>
      <c r="C85" s="16"/>
      <c r="D85" s="17"/>
      <c r="E85" s="50"/>
      <c r="F85" s="50"/>
      <c r="G85" s="1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19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38"/>
      <c r="IW85" s="38"/>
      <c r="IX85" s="38"/>
      <c r="IY85" s="38"/>
      <c r="IZ85" s="38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</row>
    <row r="86" spans="1:289" x14ac:dyDescent="0.35">
      <c r="A86" s="4"/>
      <c r="B86" s="16"/>
      <c r="C86" s="16"/>
      <c r="D86" s="17"/>
      <c r="E86" s="50"/>
      <c r="F86" s="50"/>
      <c r="G86" s="1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19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38"/>
      <c r="IW86" s="38"/>
      <c r="IX86" s="38"/>
      <c r="IY86" s="38"/>
      <c r="IZ86" s="38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</row>
    <row r="87" spans="1:289" x14ac:dyDescent="0.35">
      <c r="A87" s="4"/>
      <c r="B87" s="16"/>
      <c r="C87" s="16"/>
      <c r="D87" s="17"/>
      <c r="E87" s="50"/>
      <c r="F87" s="50"/>
      <c r="G87" s="1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19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38"/>
      <c r="IW87" s="38"/>
      <c r="IX87" s="38"/>
      <c r="IY87" s="38"/>
      <c r="IZ87" s="38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</row>
    <row r="88" spans="1:289" x14ac:dyDescent="0.35">
      <c r="A88" s="4"/>
      <c r="B88" s="16"/>
      <c r="C88" s="16"/>
      <c r="D88" s="17"/>
      <c r="E88" s="50"/>
      <c r="F88" s="50"/>
      <c r="G88" s="1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19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38"/>
      <c r="IW88" s="38"/>
      <c r="IX88" s="38"/>
      <c r="IY88" s="38"/>
      <c r="IZ88" s="38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</row>
    <row r="89" spans="1:289" x14ac:dyDescent="0.35">
      <c r="A89" s="4"/>
      <c r="B89" s="16"/>
      <c r="C89" s="16"/>
      <c r="D89" s="17"/>
      <c r="E89" s="50"/>
      <c r="F89" s="50"/>
      <c r="G89" s="1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19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38"/>
      <c r="IW89" s="38"/>
      <c r="IX89" s="38"/>
      <c r="IY89" s="38"/>
      <c r="IZ89" s="38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</row>
    <row r="90" spans="1:289" x14ac:dyDescent="0.35">
      <c r="A90" s="4"/>
      <c r="B90" s="16"/>
      <c r="C90" s="16"/>
      <c r="D90" s="17"/>
      <c r="E90" s="50"/>
      <c r="F90" s="50"/>
      <c r="G90" s="1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19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38"/>
      <c r="IW90" s="38"/>
      <c r="IX90" s="38"/>
      <c r="IY90" s="38"/>
      <c r="IZ90" s="38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</row>
    <row r="91" spans="1:289" x14ac:dyDescent="0.35">
      <c r="A91" s="4"/>
      <c r="B91" s="16"/>
      <c r="C91" s="16"/>
      <c r="D91" s="17"/>
      <c r="E91" s="50"/>
      <c r="F91" s="50"/>
      <c r="G91" s="1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19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38"/>
      <c r="IW91" s="38"/>
      <c r="IX91" s="38"/>
      <c r="IY91" s="38"/>
      <c r="IZ91" s="38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</row>
    <row r="92" spans="1:289" x14ac:dyDescent="0.35">
      <c r="A92" s="4"/>
      <c r="B92" s="16"/>
      <c r="C92" s="16"/>
      <c r="D92" s="17"/>
      <c r="E92" s="50"/>
      <c r="F92" s="50"/>
      <c r="G92" s="1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19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38"/>
      <c r="IW92" s="38"/>
      <c r="IX92" s="38"/>
      <c r="IY92" s="38"/>
      <c r="IZ92" s="38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</row>
    <row r="93" spans="1:289" x14ac:dyDescent="0.35">
      <c r="A93" s="4"/>
      <c r="B93" s="16"/>
      <c r="C93" s="16"/>
      <c r="D93" s="17"/>
      <c r="E93" s="50"/>
      <c r="F93" s="50"/>
      <c r="G93" s="1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194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38"/>
      <c r="IW93" s="38"/>
      <c r="IX93" s="38"/>
      <c r="IY93" s="38"/>
      <c r="IZ93" s="38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4"/>
      <c r="JT93" s="4"/>
      <c r="JU93" s="4"/>
      <c r="JV93" s="4"/>
      <c r="JW93" s="4"/>
      <c r="JX93" s="5"/>
      <c r="JY93" s="5"/>
      <c r="JZ93" s="5"/>
      <c r="KA93" s="5"/>
      <c r="KB93" s="5"/>
      <c r="KC93" s="5"/>
    </row>
    <row r="94" spans="1:289" x14ac:dyDescent="0.35">
      <c r="A94" s="4"/>
      <c r="B94" s="16"/>
      <c r="C94" s="16"/>
      <c r="D94" s="17"/>
      <c r="E94" s="50"/>
      <c r="F94" s="50"/>
      <c r="G94" s="1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194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38"/>
      <c r="IW94" s="38"/>
      <c r="IX94" s="38"/>
      <c r="IY94" s="38"/>
      <c r="IZ94" s="38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4"/>
      <c r="JT94" s="4"/>
      <c r="JU94" s="4"/>
      <c r="JV94" s="4"/>
      <c r="JW94" s="4"/>
      <c r="JX94" s="5"/>
      <c r="JY94" s="5"/>
      <c r="JZ94" s="5"/>
      <c r="KA94" s="5"/>
      <c r="KB94" s="5"/>
      <c r="KC94" s="5"/>
    </row>
    <row r="95" spans="1:289" x14ac:dyDescent="0.35">
      <c r="A95" s="4"/>
      <c r="B95" s="16"/>
      <c r="C95" s="16"/>
      <c r="D95" s="17"/>
      <c r="E95" s="50"/>
      <c r="F95" s="50"/>
      <c r="G95" s="1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194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38"/>
      <c r="IW95" s="38"/>
      <c r="IX95" s="38"/>
      <c r="IY95" s="38"/>
      <c r="IZ95" s="38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4"/>
      <c r="JT95" s="4"/>
      <c r="JU95" s="4"/>
      <c r="JV95" s="4"/>
      <c r="JW95" s="4"/>
      <c r="JX95" s="5"/>
      <c r="JY95" s="5"/>
      <c r="JZ95" s="5"/>
      <c r="KA95" s="5"/>
      <c r="KB95" s="5"/>
      <c r="KC95" s="5"/>
    </row>
    <row r="96" spans="1:289" x14ac:dyDescent="0.35">
      <c r="A96" s="4"/>
      <c r="B96" s="16"/>
      <c r="C96" s="16"/>
      <c r="D96" s="17"/>
      <c r="E96" s="50"/>
      <c r="F96" s="50"/>
      <c r="G96" s="1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194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38"/>
      <c r="IW96" s="38"/>
      <c r="IX96" s="38"/>
      <c r="IY96" s="38"/>
      <c r="IZ96" s="38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4"/>
      <c r="JT96" s="4"/>
      <c r="JU96" s="4"/>
      <c r="JV96" s="4"/>
      <c r="JW96" s="4"/>
      <c r="JX96" s="5"/>
      <c r="JY96" s="5"/>
      <c r="JZ96" s="5"/>
      <c r="KA96" s="5"/>
      <c r="KB96" s="5"/>
      <c r="KC96" s="5"/>
    </row>
    <row r="97" spans="1:289" x14ac:dyDescent="0.35">
      <c r="A97" s="4"/>
      <c r="B97" s="16"/>
      <c r="C97" s="16"/>
      <c r="D97" s="17"/>
      <c r="E97" s="50"/>
      <c r="F97" s="50"/>
      <c r="G97" s="1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194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38"/>
      <c r="IW97" s="38"/>
      <c r="IX97" s="38"/>
      <c r="IY97" s="38"/>
      <c r="IZ97" s="38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4"/>
      <c r="JT97" s="4"/>
      <c r="JU97" s="4"/>
      <c r="JV97" s="4"/>
      <c r="JW97" s="4"/>
      <c r="JX97" s="5"/>
      <c r="JY97" s="5"/>
      <c r="JZ97" s="5"/>
      <c r="KA97" s="5"/>
      <c r="KB97" s="5"/>
      <c r="KC97" s="5"/>
    </row>
    <row r="98" spans="1:289" x14ac:dyDescent="0.35">
      <c r="A98" s="4"/>
      <c r="B98" s="16"/>
      <c r="C98" s="16"/>
      <c r="D98" s="17"/>
      <c r="E98" s="50"/>
      <c r="F98" s="50"/>
      <c r="G98" s="1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194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38"/>
      <c r="IW98" s="38"/>
      <c r="IX98" s="38"/>
      <c r="IY98" s="38"/>
      <c r="IZ98" s="38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4"/>
      <c r="JT98" s="4"/>
      <c r="JU98" s="4"/>
      <c r="JV98" s="4"/>
      <c r="JW98" s="4"/>
      <c r="JX98" s="5"/>
      <c r="JY98" s="5"/>
      <c r="JZ98" s="5"/>
      <c r="KA98" s="5"/>
      <c r="KB98" s="5"/>
      <c r="KC98" s="5"/>
    </row>
    <row r="99" spans="1:289" x14ac:dyDescent="0.35">
      <c r="AR99" s="4"/>
      <c r="AS99" s="4"/>
      <c r="AT99" s="4"/>
      <c r="AU99" s="4"/>
      <c r="AV99" s="4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194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38"/>
      <c r="IW99" s="38"/>
      <c r="IX99" s="38"/>
      <c r="IY99" s="38"/>
      <c r="IZ99" s="38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4"/>
      <c r="JT99" s="4"/>
      <c r="JU99" s="4"/>
      <c r="JV99" s="4"/>
      <c r="JW99" s="4"/>
      <c r="JX99" s="5"/>
      <c r="JY99" s="5"/>
      <c r="JZ99" s="5"/>
      <c r="KA99" s="5"/>
      <c r="KB99" s="5"/>
      <c r="KC99" s="5"/>
    </row>
    <row r="100" spans="1:289" x14ac:dyDescent="0.35"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194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38"/>
      <c r="IW100" s="38"/>
      <c r="IX100" s="38"/>
      <c r="IY100" s="38"/>
      <c r="IZ100" s="38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4"/>
      <c r="JT100" s="4"/>
      <c r="JU100" s="4"/>
      <c r="JV100" s="4"/>
      <c r="JW100" s="4"/>
      <c r="JX100" s="5"/>
      <c r="JY100" s="5"/>
      <c r="JZ100" s="5"/>
      <c r="KA100" s="5"/>
      <c r="KB100" s="5"/>
      <c r="KC100" s="5"/>
    </row>
    <row r="101" spans="1:289" x14ac:dyDescent="0.35"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194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38"/>
      <c r="IW101" s="38"/>
      <c r="IX101" s="38"/>
      <c r="IY101" s="38"/>
      <c r="IZ101" s="38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4"/>
      <c r="JT101" s="4"/>
      <c r="JU101" s="4"/>
      <c r="JV101" s="4"/>
      <c r="JW101" s="4"/>
      <c r="JX101" s="5"/>
      <c r="JY101" s="5"/>
      <c r="JZ101" s="5"/>
      <c r="KA101" s="5"/>
      <c r="KB101" s="5"/>
      <c r="KC101" s="5"/>
    </row>
  </sheetData>
  <mergeCells count="154">
    <mergeCell ref="GM1:GT1"/>
    <mergeCell ref="FK1:GL1"/>
    <mergeCell ref="CM1:DP1"/>
    <mergeCell ref="DV4:EA4"/>
    <mergeCell ref="EB4:EC4"/>
    <mergeCell ref="EE2:EE3"/>
    <mergeCell ref="IE2:IE3"/>
    <mergeCell ref="IF2:IF3"/>
    <mergeCell ref="JS5:JX5"/>
    <mergeCell ref="JS2:JX3"/>
    <mergeCell ref="GU2:GU3"/>
    <mergeCell ref="GV2:GV3"/>
    <mergeCell ref="GW2:GW3"/>
    <mergeCell ref="GX2:GX3"/>
    <mergeCell ref="GY2:GY3"/>
    <mergeCell ref="GZ2:GZ3"/>
    <mergeCell ref="HA2:HA3"/>
    <mergeCell ref="HB2:HB3"/>
    <mergeCell ref="GU1:HB1"/>
    <mergeCell ref="EW2:EW3"/>
    <mergeCell ref="EI2:EI3"/>
    <mergeCell ref="FG2:FG3"/>
    <mergeCell ref="FB2:FB3"/>
    <mergeCell ref="EZ2:EZ3"/>
    <mergeCell ref="AT3:AT4"/>
    <mergeCell ref="AW3:AW4"/>
    <mergeCell ref="AX3:AX4"/>
    <mergeCell ref="BW2:BW3"/>
    <mergeCell ref="BX2:BX3"/>
    <mergeCell ref="AY2:AY3"/>
    <mergeCell ref="AZ2:AZ3"/>
    <mergeCell ref="BG2:BG3"/>
    <mergeCell ref="BH2:BH3"/>
    <mergeCell ref="AV3:AV4"/>
    <mergeCell ref="BI2:BI3"/>
    <mergeCell ref="BJ2:BJ3"/>
    <mergeCell ref="BK2:BK3"/>
    <mergeCell ref="BL2:BL3"/>
    <mergeCell ref="BM2:BM3"/>
    <mergeCell ref="BN2:BN3"/>
    <mergeCell ref="BA2:BA3"/>
    <mergeCell ref="BB2:BB3"/>
    <mergeCell ref="AW1:AW2"/>
    <mergeCell ref="BO2:BO3"/>
    <mergeCell ref="BP2:BP3"/>
    <mergeCell ref="BQ2:BQ3"/>
    <mergeCell ref="BR2:BR3"/>
    <mergeCell ref="CH2:CH3"/>
    <mergeCell ref="AY1:CH1"/>
    <mergeCell ref="CI2:CI3"/>
    <mergeCell ref="CJ2:CJ3"/>
    <mergeCell ref="BU2:BU3"/>
    <mergeCell ref="BV2:BV3"/>
    <mergeCell ref="EF3:EF4"/>
    <mergeCell ref="BZ2:BZ3"/>
    <mergeCell ref="EI1:FJ1"/>
    <mergeCell ref="EN2:EN3"/>
    <mergeCell ref="EO2:EO3"/>
    <mergeCell ref="EY2:EY3"/>
    <mergeCell ref="BY2:BY3"/>
    <mergeCell ref="EG1:EH1"/>
    <mergeCell ref="CL2:CL4"/>
    <mergeCell ref="EG2:EG3"/>
    <mergeCell ref="FJ2:FJ3"/>
    <mergeCell ref="BC2:BC3"/>
    <mergeCell ref="BD2:BD3"/>
    <mergeCell ref="BE2:BE3"/>
    <mergeCell ref="BF2:BF3"/>
    <mergeCell ref="BS2:BS3"/>
    <mergeCell ref="BT2:BT3"/>
    <mergeCell ref="EX2:EX3"/>
    <mergeCell ref="CK2:CK4"/>
    <mergeCell ref="EH2:EH3"/>
    <mergeCell ref="EL2:EL3"/>
    <mergeCell ref="EM2:EM3"/>
    <mergeCell ref="CK1:CL1"/>
    <mergeCell ref="CA2:CA3"/>
    <mergeCell ref="CB2:CB3"/>
    <mergeCell ref="CC2:CC3"/>
    <mergeCell ref="CD2:CD3"/>
    <mergeCell ref="CE2:CE3"/>
    <mergeCell ref="CF2:CF3"/>
    <mergeCell ref="CG2:CG3"/>
    <mergeCell ref="B1:B4"/>
    <mergeCell ref="E2:F4"/>
    <mergeCell ref="E1:F1"/>
    <mergeCell ref="AU3:AU4"/>
    <mergeCell ref="EP2:EP3"/>
    <mergeCell ref="EQ2:EQ3"/>
    <mergeCell ref="FE2:FE3"/>
    <mergeCell ref="HG2:HG3"/>
    <mergeCell ref="EV2:EV3"/>
    <mergeCell ref="FD2:FD3"/>
    <mergeCell ref="FH2:FH3"/>
    <mergeCell ref="FI2:FI3"/>
    <mergeCell ref="ER2:ER3"/>
    <mergeCell ref="ES2:ES3"/>
    <mergeCell ref="ET2:ET3"/>
    <mergeCell ref="EU2:EU3"/>
    <mergeCell ref="FC2:FC3"/>
    <mergeCell ref="FA2:FA3"/>
    <mergeCell ref="FF2:FF3"/>
    <mergeCell ref="EJ2:EJ3"/>
    <mergeCell ref="EK2:EK3"/>
    <mergeCell ref="HD1:HG1"/>
    <mergeCell ref="HD2:HD3"/>
    <mergeCell ref="DV1:ED1"/>
    <mergeCell ref="HJ2:HJ3"/>
    <mergeCell ref="HL2:HL3"/>
    <mergeCell ref="HM2:HM3"/>
    <mergeCell ref="HO2:HO3"/>
    <mergeCell ref="HQ2:HQ3"/>
    <mergeCell ref="HF3:HF4"/>
    <mergeCell ref="IJ1:IV1"/>
    <mergeCell ref="HE3:HE4"/>
    <mergeCell ref="HI1:IH1"/>
    <mergeCell ref="HY2:HY3"/>
    <mergeCell ref="IT2:IT3"/>
    <mergeCell ref="IS2:IS3"/>
    <mergeCell ref="IH2:IH3"/>
    <mergeCell ref="IJ2:IJ3"/>
    <mergeCell ref="IK2:IK3"/>
    <mergeCell ref="IL2:IL3"/>
    <mergeCell ref="IP2:IP3"/>
    <mergeCell ref="IR2:IR3"/>
    <mergeCell ref="HZ2:HZ3"/>
    <mergeCell ref="IA2:IA3"/>
    <mergeCell ref="HN2:HN3"/>
    <mergeCell ref="HP2:HP3"/>
    <mergeCell ref="HI2:HI3"/>
    <mergeCell ref="HK2:HK3"/>
    <mergeCell ref="IB2:IB3"/>
    <mergeCell ref="IC2:IC3"/>
    <mergeCell ref="ID2:ID3"/>
    <mergeCell ref="HR2:HR3"/>
    <mergeCell ref="HS2:HS3"/>
    <mergeCell ref="HT2:HT3"/>
    <mergeCell ref="HU2:HU3"/>
    <mergeCell ref="HW2:HX3"/>
    <mergeCell ref="JS41:JX41"/>
    <mergeCell ref="JW42:JX42"/>
    <mergeCell ref="JC29:JI29"/>
    <mergeCell ref="JK29:JQ29"/>
    <mergeCell ref="IU2:IU3"/>
    <mergeCell ref="IV2:IV3"/>
    <mergeCell ref="JA2:JA3"/>
    <mergeCell ref="IM2:IM3"/>
    <mergeCell ref="IN2:IN3"/>
    <mergeCell ref="JC4:JI4"/>
    <mergeCell ref="JK4:JQ4"/>
    <mergeCell ref="IY2:IZ2"/>
    <mergeCell ref="JS23:JW23"/>
    <mergeCell ref="IO2:IO3"/>
    <mergeCell ref="IQ2:IQ3"/>
  </mergeCells>
  <phoneticPr fontId="2"/>
  <conditionalFormatting sqref="AT5:AU24 AT27:AT29 AU25:AU29 AT30:AU62">
    <cfRule type="cellIs" dxfId="122" priority="239" operator="equal">
      <formula>"※"</formula>
    </cfRule>
  </conditionalFormatting>
  <conditionalFormatting sqref="D5 D17 D19">
    <cfRule type="expression" dxfId="121" priority="241" stopIfTrue="1">
      <formula>$CL5=1</formula>
    </cfRule>
  </conditionalFormatting>
  <conditionalFormatting sqref="H5:AB5 H7:H10 I7:AI8 I10:AB10 H11:AB15 M9:AB9 AC9:AI15 H17:AI17 H6:AM6 AJ24:AN24 H34:AK34 H35:AI44 AJ49:AQ51 H45:AQ45 AL46:AL48 AJ43:AK48 H29:AQ29 AJ5:AQ15 AM25:AN48 AL25:AL44 AJ25:AK33 AO24:AQ48 H24:AI33 H19:AM22 AN16:AQ23 H46:AI61">
    <cfRule type="cellIs" dxfId="120" priority="227" stopIfTrue="1" operator="between">
      <formula>1</formula>
      <formula>59</formula>
    </cfRule>
    <cfRule type="cellIs" dxfId="119" priority="228" stopIfTrue="1" operator="greaterThanOrEqual">
      <formula>80</formula>
    </cfRule>
    <cfRule type="cellIs" dxfId="118" priority="233" stopIfTrue="1" operator="between">
      <formula>60</formula>
      <formula>79</formula>
    </cfRule>
  </conditionalFormatting>
  <conditionalFormatting sqref="AT6">
    <cfRule type="cellIs" dxfId="117" priority="223" operator="equal">
      <formula>"※"</formula>
    </cfRule>
  </conditionalFormatting>
  <conditionalFormatting sqref="AT25">
    <cfRule type="cellIs" dxfId="116" priority="218" operator="equal">
      <formula>"※"</formula>
    </cfRule>
  </conditionalFormatting>
  <conditionalFormatting sqref="AT26">
    <cfRule type="cellIs" dxfId="115" priority="213" operator="equal">
      <formula>"※"</formula>
    </cfRule>
  </conditionalFormatting>
  <conditionalFormatting sqref="AT6">
    <cfRule type="cellIs" dxfId="114" priority="208" operator="equal">
      <formula>"※"</formula>
    </cfRule>
  </conditionalFormatting>
  <conditionalFormatting sqref="AT25">
    <cfRule type="cellIs" dxfId="113" priority="203" operator="equal">
      <formula>"※"</formula>
    </cfRule>
  </conditionalFormatting>
  <conditionalFormatting sqref="AT26">
    <cfRule type="cellIs" dxfId="112" priority="198" operator="equal">
      <formula>"※"</formula>
    </cfRule>
  </conditionalFormatting>
  <conditionalFormatting sqref="AT27">
    <cfRule type="cellIs" dxfId="111" priority="193" operator="equal">
      <formula>"※"</formula>
    </cfRule>
  </conditionalFormatting>
  <conditionalFormatting sqref="AJ52:AQ61 AC5:AI5 AK17 AM48 AK35:AK41">
    <cfRule type="cellIs" dxfId="110" priority="167" stopIfTrue="1" operator="between">
      <formula>1</formula>
      <formula>59</formula>
    </cfRule>
    <cfRule type="cellIs" dxfId="109" priority="168" stopIfTrue="1" operator="greaterThanOrEqual">
      <formula>80</formula>
    </cfRule>
    <cfRule type="cellIs" dxfId="108" priority="169" stopIfTrue="1" operator="between">
      <formula>60</formula>
      <formula>79</formula>
    </cfRule>
  </conditionalFormatting>
  <conditionalFormatting sqref="D13:D15 D8:D11">
    <cfRule type="expression" dxfId="107" priority="163" stopIfTrue="1">
      <formula>$CL7=1</formula>
    </cfRule>
  </conditionalFormatting>
  <conditionalFormatting sqref="D30:D32 D39:D45 D25:D27 D20:D23">
    <cfRule type="expression" dxfId="106" priority="154" stopIfTrue="1">
      <formula>$CL21=1</formula>
    </cfRule>
  </conditionalFormatting>
  <conditionalFormatting sqref="D31:D32">
    <cfRule type="expression" dxfId="105" priority="160" stopIfTrue="1">
      <formula>$CL32=1</formula>
    </cfRule>
  </conditionalFormatting>
  <conditionalFormatting sqref="D33:D38">
    <cfRule type="expression" dxfId="104" priority="159" stopIfTrue="1">
      <formula>$CL34=1</formula>
    </cfRule>
  </conditionalFormatting>
  <conditionalFormatting sqref="D37">
    <cfRule type="expression" dxfId="103" priority="158" stopIfTrue="1">
      <formula>$CL38=1</formula>
    </cfRule>
  </conditionalFormatting>
  <conditionalFormatting sqref="D38">
    <cfRule type="expression" dxfId="102" priority="157" stopIfTrue="1">
      <formula>$CL39=1</formula>
    </cfRule>
  </conditionalFormatting>
  <conditionalFormatting sqref="D33:D34">
    <cfRule type="expression" dxfId="101" priority="156" stopIfTrue="1">
      <formula>$CL34=1</formula>
    </cfRule>
  </conditionalFormatting>
  <conditionalFormatting sqref="D39">
    <cfRule type="expression" dxfId="100" priority="155" stopIfTrue="1">
      <formula>$CL40=1</formula>
    </cfRule>
  </conditionalFormatting>
  <conditionalFormatting sqref="D46:D48">
    <cfRule type="expression" dxfId="99" priority="153" stopIfTrue="1">
      <formula>$CL46=1</formula>
    </cfRule>
  </conditionalFormatting>
  <conditionalFormatting sqref="I9:L9">
    <cfRule type="cellIs" dxfId="98" priority="150" stopIfTrue="1" operator="between">
      <formula>1</formula>
      <formula>59</formula>
    </cfRule>
    <cfRule type="cellIs" dxfId="97" priority="151" stopIfTrue="1" operator="greaterThanOrEqual">
      <formula>80</formula>
    </cfRule>
    <cfRule type="cellIs" dxfId="96" priority="152" stopIfTrue="1" operator="between">
      <formula>60</formula>
      <formula>79</formula>
    </cfRule>
  </conditionalFormatting>
  <conditionalFormatting sqref="D21">
    <cfRule type="expression" dxfId="95" priority="144" stopIfTrue="1">
      <formula>$CL22=1</formula>
    </cfRule>
  </conditionalFormatting>
  <conditionalFormatting sqref="D7">
    <cfRule type="expression" dxfId="94" priority="143" stopIfTrue="1">
      <formula>$CL6=1</formula>
    </cfRule>
  </conditionalFormatting>
  <conditionalFormatting sqref="D7">
    <cfRule type="expression" dxfId="93" priority="142" stopIfTrue="1">
      <formula>$CL6=1</formula>
    </cfRule>
  </conditionalFormatting>
  <conditionalFormatting sqref="D12">
    <cfRule type="expression" dxfId="92" priority="140" stopIfTrue="1">
      <formula>$CL11=1</formula>
    </cfRule>
  </conditionalFormatting>
  <conditionalFormatting sqref="D12">
    <cfRule type="expression" dxfId="91" priority="139" stopIfTrue="1">
      <formula>$CL11=1</formula>
    </cfRule>
  </conditionalFormatting>
  <conditionalFormatting sqref="D24">
    <cfRule type="expression" dxfId="90" priority="135" stopIfTrue="1">
      <formula>$CL25=1</formula>
    </cfRule>
  </conditionalFormatting>
  <conditionalFormatting sqref="D48">
    <cfRule type="expression" dxfId="89" priority="123" stopIfTrue="1">
      <formula>$CL48=1</formula>
    </cfRule>
  </conditionalFormatting>
  <conditionalFormatting sqref="D19">
    <cfRule type="expression" dxfId="88" priority="122" stopIfTrue="1">
      <formula>$CL19=1</formula>
    </cfRule>
  </conditionalFormatting>
  <conditionalFormatting sqref="D19">
    <cfRule type="expression" dxfId="87" priority="121" stopIfTrue="1">
      <formula>$CL19=1</formula>
    </cfRule>
  </conditionalFormatting>
  <conditionalFormatting sqref="D19">
    <cfRule type="expression" dxfId="86" priority="120" stopIfTrue="1">
      <formula>$CL19=1</formula>
    </cfRule>
  </conditionalFormatting>
  <conditionalFormatting sqref="D19">
    <cfRule type="expression" dxfId="85" priority="119" stopIfTrue="1">
      <formula>$CL19=1</formula>
    </cfRule>
  </conditionalFormatting>
  <conditionalFormatting sqref="AJ17 AJ35:AJ41">
    <cfRule type="cellIs" dxfId="84" priority="113" stopIfTrue="1" operator="between">
      <formula>1</formula>
      <formula>59</formula>
    </cfRule>
    <cfRule type="cellIs" dxfId="83" priority="114" stopIfTrue="1" operator="greaterThanOrEqual">
      <formula>80</formula>
    </cfRule>
    <cfRule type="cellIs" dxfId="82" priority="115" stopIfTrue="1" operator="between">
      <formula>60</formula>
      <formula>79</formula>
    </cfRule>
  </conditionalFormatting>
  <conditionalFormatting sqref="AL17 AJ42:AK42">
    <cfRule type="cellIs" dxfId="81" priority="110" stopIfTrue="1" operator="between">
      <formula>1</formula>
      <formula>59</formula>
    </cfRule>
    <cfRule type="cellIs" dxfId="80" priority="111" stopIfTrue="1" operator="greaterThanOrEqual">
      <formula>80</formula>
    </cfRule>
    <cfRule type="cellIs" dxfId="79" priority="112" stopIfTrue="1" operator="between">
      <formula>60</formula>
      <formula>79</formula>
    </cfRule>
  </conditionalFormatting>
  <conditionalFormatting sqref="AM17">
    <cfRule type="cellIs" dxfId="78" priority="107" stopIfTrue="1" operator="between">
      <formula>1</formula>
      <formula>59</formula>
    </cfRule>
    <cfRule type="cellIs" dxfId="77" priority="108" stopIfTrue="1" operator="greaterThanOrEqual">
      <formula>80</formula>
    </cfRule>
    <cfRule type="cellIs" dxfId="76" priority="109" stopIfTrue="1" operator="between">
      <formula>60</formula>
      <formula>79</formula>
    </cfRule>
  </conditionalFormatting>
  <conditionalFormatting sqref="D19">
    <cfRule type="expression" dxfId="75" priority="104" stopIfTrue="1">
      <formula>$CL19=1</formula>
    </cfRule>
  </conditionalFormatting>
  <conditionalFormatting sqref="H23:AI23">
    <cfRule type="cellIs" dxfId="74" priority="97" stopIfTrue="1" operator="between">
      <formula>1</formula>
      <formula>59</formula>
    </cfRule>
    <cfRule type="cellIs" dxfId="73" priority="98" stopIfTrue="1" operator="greaterThanOrEqual">
      <formula>80</formula>
    </cfRule>
    <cfRule type="cellIs" dxfId="72" priority="99" stopIfTrue="1" operator="between">
      <formula>60</formula>
      <formula>79</formula>
    </cfRule>
  </conditionalFormatting>
  <conditionalFormatting sqref="AK23">
    <cfRule type="cellIs" dxfId="71" priority="94" stopIfTrue="1" operator="between">
      <formula>1</formula>
      <formula>59</formula>
    </cfRule>
    <cfRule type="cellIs" dxfId="70" priority="95" stopIfTrue="1" operator="greaterThanOrEqual">
      <formula>80</formula>
    </cfRule>
    <cfRule type="cellIs" dxfId="69" priority="96" stopIfTrue="1" operator="between">
      <formula>60</formula>
      <formula>79</formula>
    </cfRule>
  </conditionalFormatting>
  <conditionalFormatting sqref="D23">
    <cfRule type="expression" dxfId="68" priority="93" stopIfTrue="1">
      <formula>$CL15=1</formula>
    </cfRule>
  </conditionalFormatting>
  <conditionalFormatting sqref="AJ23">
    <cfRule type="cellIs" dxfId="67" priority="90" stopIfTrue="1" operator="between">
      <formula>1</formula>
      <formula>59</formula>
    </cfRule>
    <cfRule type="cellIs" dxfId="66" priority="91" stopIfTrue="1" operator="greaterThanOrEqual">
      <formula>80</formula>
    </cfRule>
    <cfRule type="cellIs" dxfId="65" priority="92" stopIfTrue="1" operator="between">
      <formula>60</formula>
      <formula>79</formula>
    </cfRule>
  </conditionalFormatting>
  <conditionalFormatting sqref="AL23">
    <cfRule type="cellIs" dxfId="64" priority="87" stopIfTrue="1" operator="between">
      <formula>1</formula>
      <formula>59</formula>
    </cfRule>
    <cfRule type="cellIs" dxfId="63" priority="88" stopIfTrue="1" operator="greaterThanOrEqual">
      <formula>80</formula>
    </cfRule>
    <cfRule type="cellIs" dxfId="62" priority="89" stopIfTrue="1" operator="between">
      <formula>60</formula>
      <formula>79</formula>
    </cfRule>
  </conditionalFormatting>
  <conditionalFormatting sqref="AM23">
    <cfRule type="cellIs" dxfId="61" priority="84" stopIfTrue="1" operator="between">
      <formula>1</formula>
      <formula>59</formula>
    </cfRule>
    <cfRule type="cellIs" dxfId="60" priority="85" stopIfTrue="1" operator="greaterThanOrEqual">
      <formula>80</formula>
    </cfRule>
    <cfRule type="cellIs" dxfId="59" priority="86" stopIfTrue="1" operator="between">
      <formula>60</formula>
      <formula>79</formula>
    </cfRule>
  </conditionalFormatting>
  <conditionalFormatting sqref="D19">
    <cfRule type="expression" dxfId="58" priority="83" stopIfTrue="1">
      <formula>$CL19=1</formula>
    </cfRule>
  </conditionalFormatting>
  <conditionalFormatting sqref="D17">
    <cfRule type="expression" dxfId="57" priority="78" stopIfTrue="1">
      <formula>$CL17=1</formula>
    </cfRule>
  </conditionalFormatting>
  <conditionalFormatting sqref="D17">
    <cfRule type="expression" dxfId="56" priority="77" stopIfTrue="1">
      <formula>$CL17=1</formula>
    </cfRule>
  </conditionalFormatting>
  <conditionalFormatting sqref="D20">
    <cfRule type="expression" dxfId="55" priority="75" stopIfTrue="1">
      <formula>$CL21=1</formula>
    </cfRule>
  </conditionalFormatting>
  <conditionalFormatting sqref="D20">
    <cfRule type="expression" dxfId="54" priority="74" stopIfTrue="1">
      <formula>$CL21=1</formula>
    </cfRule>
  </conditionalFormatting>
  <conditionalFormatting sqref="D20">
    <cfRule type="expression" dxfId="53" priority="73" stopIfTrue="1">
      <formula>$CL21=1</formula>
    </cfRule>
  </conditionalFormatting>
  <conditionalFormatting sqref="D20">
    <cfRule type="expression" dxfId="52" priority="72" stopIfTrue="1">
      <formula>$CL21=1</formula>
    </cfRule>
  </conditionalFormatting>
  <conditionalFormatting sqref="D16">
    <cfRule type="expression" dxfId="51" priority="71" stopIfTrue="1">
      <formula>$CL16=1</formula>
    </cfRule>
  </conditionalFormatting>
  <conditionalFormatting sqref="H16:AI16">
    <cfRule type="cellIs" dxfId="50" priority="68" stopIfTrue="1" operator="between">
      <formula>1</formula>
      <formula>59</formula>
    </cfRule>
    <cfRule type="cellIs" dxfId="49" priority="69" stopIfTrue="1" operator="greaterThanOrEqual">
      <formula>80</formula>
    </cfRule>
    <cfRule type="cellIs" dxfId="48" priority="70" stopIfTrue="1" operator="between">
      <formula>60</formula>
      <formula>79</formula>
    </cfRule>
  </conditionalFormatting>
  <conditionalFormatting sqref="AK16">
    <cfRule type="cellIs" dxfId="47" priority="65" stopIfTrue="1" operator="between">
      <formula>1</formula>
      <formula>59</formula>
    </cfRule>
    <cfRule type="cellIs" dxfId="46" priority="66" stopIfTrue="1" operator="greaterThanOrEqual">
      <formula>80</formula>
    </cfRule>
    <cfRule type="cellIs" dxfId="45" priority="67" stopIfTrue="1" operator="between">
      <formula>60</formula>
      <formula>79</formula>
    </cfRule>
  </conditionalFormatting>
  <conditionalFormatting sqref="AJ16">
    <cfRule type="cellIs" dxfId="44" priority="62" stopIfTrue="1" operator="between">
      <formula>1</formula>
      <formula>59</formula>
    </cfRule>
    <cfRule type="cellIs" dxfId="43" priority="63" stopIfTrue="1" operator="greaterThanOrEqual">
      <formula>80</formula>
    </cfRule>
    <cfRule type="cellIs" dxfId="42" priority="64" stopIfTrue="1" operator="between">
      <formula>60</formula>
      <formula>79</formula>
    </cfRule>
  </conditionalFormatting>
  <conditionalFormatting sqref="AL16">
    <cfRule type="cellIs" dxfId="41" priority="59" stopIfTrue="1" operator="between">
      <formula>1</formula>
      <formula>59</formula>
    </cfRule>
    <cfRule type="cellIs" dxfId="40" priority="60" stopIfTrue="1" operator="greaterThanOrEqual">
      <formula>80</formula>
    </cfRule>
    <cfRule type="cellIs" dxfId="39" priority="61" stopIfTrue="1" operator="between">
      <formula>60</formula>
      <formula>79</formula>
    </cfRule>
  </conditionalFormatting>
  <conditionalFormatting sqref="AM16">
    <cfRule type="cellIs" dxfId="38" priority="56" stopIfTrue="1" operator="between">
      <formula>1</formula>
      <formula>59</formula>
    </cfRule>
    <cfRule type="cellIs" dxfId="37" priority="57" stopIfTrue="1" operator="greaterThanOrEqual">
      <formula>80</formula>
    </cfRule>
    <cfRule type="cellIs" dxfId="36" priority="58" stopIfTrue="1" operator="between">
      <formula>60</formula>
      <formula>79</formula>
    </cfRule>
  </conditionalFormatting>
  <conditionalFormatting sqref="D22">
    <cfRule type="expression" dxfId="35" priority="39" stopIfTrue="1">
      <formula>$CL23=1</formula>
    </cfRule>
  </conditionalFormatting>
  <conditionalFormatting sqref="D19">
    <cfRule type="expression" dxfId="34" priority="38" stopIfTrue="1">
      <formula>$CL19=1</formula>
    </cfRule>
  </conditionalFormatting>
  <conditionalFormatting sqref="D20">
    <cfRule type="expression" dxfId="33" priority="32" stopIfTrue="1">
      <formula>$CL21=1</formula>
    </cfRule>
  </conditionalFormatting>
  <conditionalFormatting sqref="D20">
    <cfRule type="expression" dxfId="32" priority="31" stopIfTrue="1">
      <formula>$CL21=1</formula>
    </cfRule>
  </conditionalFormatting>
  <conditionalFormatting sqref="D20">
    <cfRule type="expression" dxfId="31" priority="30" stopIfTrue="1">
      <formula>$CL21=1</formula>
    </cfRule>
  </conditionalFormatting>
  <conditionalFormatting sqref="D20">
    <cfRule type="expression" dxfId="30" priority="29" stopIfTrue="1">
      <formula>$CL21=1</formula>
    </cfRule>
  </conditionalFormatting>
  <conditionalFormatting sqref="D20">
    <cfRule type="expression" dxfId="29" priority="27" stopIfTrue="1">
      <formula>$CL21=1</formula>
    </cfRule>
  </conditionalFormatting>
  <conditionalFormatting sqref="D20">
    <cfRule type="expression" dxfId="28" priority="26" stopIfTrue="1">
      <formula>$CL21=1</formula>
    </cfRule>
  </conditionalFormatting>
  <conditionalFormatting sqref="D20">
    <cfRule type="expression" dxfId="27" priority="25" stopIfTrue="1">
      <formula>$CL21=1</formula>
    </cfRule>
  </conditionalFormatting>
  <conditionalFormatting sqref="D20">
    <cfRule type="expression" dxfId="26" priority="24" stopIfTrue="1">
      <formula>$CL21=1</formula>
    </cfRule>
  </conditionalFormatting>
  <conditionalFormatting sqref="D20">
    <cfRule type="expression" dxfId="25" priority="23" stopIfTrue="1">
      <formula>$CL21=1</formula>
    </cfRule>
  </conditionalFormatting>
  <conditionalFormatting sqref="D21">
    <cfRule type="expression" dxfId="24" priority="22" stopIfTrue="1">
      <formula>$CL22=1</formula>
    </cfRule>
  </conditionalFormatting>
  <conditionalFormatting sqref="D21">
    <cfRule type="expression" dxfId="23" priority="21" stopIfTrue="1">
      <formula>$CL22=1</formula>
    </cfRule>
  </conditionalFormatting>
  <conditionalFormatting sqref="D21">
    <cfRule type="expression" dxfId="22" priority="20" stopIfTrue="1">
      <formula>$CL22=1</formula>
    </cfRule>
  </conditionalFormatting>
  <conditionalFormatting sqref="D21">
    <cfRule type="expression" dxfId="21" priority="19" stopIfTrue="1">
      <formula>$CL22=1</formula>
    </cfRule>
  </conditionalFormatting>
  <conditionalFormatting sqref="D18">
    <cfRule type="expression" dxfId="20" priority="18" stopIfTrue="1">
      <formula>$CL18=1</formula>
    </cfRule>
  </conditionalFormatting>
  <conditionalFormatting sqref="H18:AI18">
    <cfRule type="cellIs" dxfId="19" priority="15" stopIfTrue="1" operator="between">
      <formula>1</formula>
      <formula>59</formula>
    </cfRule>
    <cfRule type="cellIs" dxfId="18" priority="16" stopIfTrue="1" operator="greaterThanOrEqual">
      <formula>80</formula>
    </cfRule>
    <cfRule type="cellIs" dxfId="17" priority="17" stopIfTrue="1" operator="between">
      <formula>60</formula>
      <formula>79</formula>
    </cfRule>
  </conditionalFormatting>
  <conditionalFormatting sqref="AK18">
    <cfRule type="cellIs" dxfId="16" priority="12" stopIfTrue="1" operator="between">
      <formula>1</formula>
      <formula>59</formula>
    </cfRule>
    <cfRule type="cellIs" dxfId="15" priority="13" stopIfTrue="1" operator="greaterThanOrEqual">
      <formula>80</formula>
    </cfRule>
    <cfRule type="cellIs" dxfId="14" priority="14" stopIfTrue="1" operator="between">
      <formula>60</formula>
      <formula>79</formula>
    </cfRule>
  </conditionalFormatting>
  <conditionalFormatting sqref="AJ18">
    <cfRule type="cellIs" dxfId="13" priority="9" stopIfTrue="1" operator="between">
      <formula>1</formula>
      <formula>59</formula>
    </cfRule>
    <cfRule type="cellIs" dxfId="12" priority="10" stopIfTrue="1" operator="greaterThanOrEqual">
      <formula>80</formula>
    </cfRule>
    <cfRule type="cellIs" dxfId="11" priority="11" stopIfTrue="1" operator="between">
      <formula>60</formula>
      <formula>79</formula>
    </cfRule>
  </conditionalFormatting>
  <conditionalFormatting sqref="AL18">
    <cfRule type="cellIs" dxfId="10" priority="6" stopIfTrue="1" operator="between">
      <formula>1</formula>
      <formula>59</formula>
    </cfRule>
    <cfRule type="cellIs" dxfId="9" priority="7" stopIfTrue="1" operator="greaterThanOrEqual">
      <formula>80</formula>
    </cfRule>
    <cfRule type="cellIs" dxfId="8" priority="8" stopIfTrue="1" operator="between">
      <formula>60</formula>
      <formula>79</formula>
    </cfRule>
  </conditionalFormatting>
  <conditionalFormatting sqref="AM18">
    <cfRule type="cellIs" dxfId="7" priority="3" stopIfTrue="1" operator="between">
      <formula>1</formula>
      <formula>59</formula>
    </cfRule>
    <cfRule type="cellIs" dxfId="6" priority="4" stopIfTrue="1" operator="greaterThanOrEqual">
      <formula>80</formula>
    </cfRule>
    <cfRule type="cellIs" dxfId="5" priority="5" stopIfTrue="1" operator="between">
      <formula>60</formula>
      <formula>79</formula>
    </cfRule>
  </conditionalFormatting>
  <conditionalFormatting sqref="D6">
    <cfRule type="expression" dxfId="4" priority="1" stopIfTrue="1">
      <formula>$CL24=1</formula>
    </cfRule>
  </conditionalFormatting>
  <conditionalFormatting sqref="D45">
    <cfRule type="expression" dxfId="3" priority="269" stopIfTrue="1">
      <formula>$CL51=1</formula>
    </cfRule>
  </conditionalFormatting>
  <conditionalFormatting sqref="D29">
    <cfRule type="expression" dxfId="2" priority="297" stopIfTrue="1">
      <formula>$CL50=1</formula>
    </cfRule>
  </conditionalFormatting>
  <conditionalFormatting sqref="D28:D29">
    <cfRule type="expression" dxfId="1" priority="303" stopIfTrue="1">
      <formula>$CL30=1</formula>
    </cfRule>
  </conditionalFormatting>
  <conditionalFormatting sqref="D49:D61">
    <cfRule type="expression" dxfId="0" priority="312" stopIfTrue="1">
      <formula>$CL52=1</formula>
    </cfRule>
  </conditionalFormatting>
  <dataValidations count="1">
    <dataValidation type="list" allowBlank="1" showInputMessage="1" showErrorMessage="1" sqref="B5:B61">
      <formula1>$KD$1:$KD$2</formula1>
    </dataValidation>
  </dataValidations>
  <pageMargins left="0" right="0" top="0.79000000000000015" bottom="0" header="0.1" footer="0.30000000000000004"/>
  <pageSetup paperSize="8" scale="60" orientation="landscape" horizontalDpi="4294967292" verticalDpi="4294967292" r:id="rId1"/>
  <headerFooter>
    <oddHeader>&amp;L&amp;"メイリオ,太字 斜体"&amp;26&amp;K000000 2019年度 関東倶楽部対抗　　BWC男子代表選手選考スコア表_x000D_</oddHeader>
  </headerFooter>
  <drawing r:id="rId2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選考表</vt:lpstr>
      <vt:lpstr>選考表!Print_Area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</dc:creator>
  <cp:keywords/>
  <dc:description/>
  <cp:lastModifiedBy>Seiki Kure</cp:lastModifiedBy>
  <cp:lastPrinted>2019-01-15T06:55:40Z</cp:lastPrinted>
  <dcterms:created xsi:type="dcterms:W3CDTF">2014-07-24T12:49:05Z</dcterms:created>
  <dcterms:modified xsi:type="dcterms:W3CDTF">2019-06-19T12:44:55Z</dcterms:modified>
  <cp:category/>
</cp:coreProperties>
</file>